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NCDC\Desktop\NCDC\"/>
    </mc:Choice>
  </mc:AlternateContent>
  <bookViews>
    <workbookView xWindow="0" yWindow="0" windowWidth="16785" windowHeight="7080" activeTab="2"/>
  </bookViews>
  <sheets>
    <sheet name="HIV" sheetId="4" r:id="rId1"/>
    <sheet name="TB" sheetId="10" r:id="rId2"/>
    <sheet name="NCDC" sheetId="11" r:id="rId3"/>
  </sheets>
  <definedNames>
    <definedName name="_xlnm._FilterDatabase" localSheetId="0" hidden="1">HIV!$A$5:$AV$222</definedName>
  </definedNames>
  <calcPr calcId="152511"/>
</workbook>
</file>

<file path=xl/calcChain.xml><?xml version="1.0" encoding="utf-8"?>
<calcChain xmlns="http://schemas.openxmlformats.org/spreadsheetml/2006/main">
  <c r="J167" i="11" l="1"/>
  <c r="J166" i="11"/>
  <c r="J165" i="11"/>
  <c r="I235" i="4" l="1"/>
  <c r="J162" i="11"/>
  <c r="J163" i="11"/>
  <c r="J169" i="11"/>
  <c r="J170" i="11"/>
  <c r="J171" i="11"/>
  <c r="J174" i="11"/>
  <c r="J175" i="11"/>
  <c r="J176" i="11"/>
  <c r="J181" i="11"/>
  <c r="J180" i="11"/>
  <c r="J179" i="11"/>
  <c r="J178" i="11"/>
  <c r="J183" i="11"/>
  <c r="J234" i="4" s="1"/>
  <c r="J235" i="4" s="1"/>
  <c r="K178" i="11"/>
  <c r="K179" i="11"/>
  <c r="K180" i="11"/>
  <c r="K181" i="11"/>
  <c r="K176" i="11"/>
  <c r="K175" i="11"/>
  <c r="K174" i="11"/>
  <c r="K171" i="11"/>
  <c r="K170" i="11"/>
  <c r="K169" i="11"/>
  <c r="K163" i="11"/>
  <c r="K162" i="11"/>
  <c r="I183" i="11"/>
  <c r="I234" i="4"/>
  <c r="I116" i="11"/>
  <c r="K116" i="11"/>
  <c r="I117" i="11"/>
  <c r="K117" i="11"/>
  <c r="I118" i="11"/>
  <c r="K118" i="11"/>
  <c r="I119" i="11"/>
  <c r="K119" i="11"/>
  <c r="I120" i="11"/>
  <c r="K120" i="11"/>
  <c r="I121" i="11"/>
  <c r="K121" i="11"/>
  <c r="I122" i="11"/>
  <c r="K122" i="11"/>
  <c r="I123" i="11"/>
  <c r="K123" i="11"/>
  <c r="I124" i="11"/>
  <c r="K124" i="11"/>
  <c r="I125" i="11"/>
  <c r="K125" i="11"/>
  <c r="I126" i="11"/>
  <c r="K126" i="11"/>
  <c r="I127" i="11"/>
  <c r="K127" i="11"/>
  <c r="I128" i="11"/>
  <c r="K128" i="11"/>
  <c r="I129" i="11"/>
  <c r="K129" i="11"/>
  <c r="I130" i="11"/>
  <c r="K130" i="11"/>
  <c r="I131" i="11"/>
  <c r="K131" i="11"/>
  <c r="I132" i="11"/>
  <c r="K132" i="11"/>
  <c r="I133" i="11"/>
  <c r="K133" i="11"/>
  <c r="I134" i="11"/>
  <c r="K134" i="11"/>
  <c r="I135" i="11"/>
  <c r="K135" i="11"/>
  <c r="I136" i="11"/>
  <c r="K136" i="11"/>
  <c r="I137" i="11"/>
  <c r="K137" i="11"/>
  <c r="I138" i="11"/>
  <c r="K138" i="11"/>
  <c r="I139" i="11"/>
  <c r="K139" i="11"/>
  <c r="I140" i="11"/>
  <c r="K140" i="11"/>
  <c r="I141" i="11"/>
  <c r="K141" i="11"/>
  <c r="I142" i="11"/>
  <c r="K142" i="11"/>
  <c r="I143" i="11"/>
  <c r="K143" i="11"/>
  <c r="I144" i="11"/>
  <c r="K144" i="11"/>
  <c r="I145" i="11"/>
  <c r="K145" i="11"/>
  <c r="I146" i="11"/>
  <c r="K146" i="11"/>
  <c r="I147" i="11"/>
  <c r="K147" i="11"/>
  <c r="I148" i="11"/>
  <c r="K148" i="11"/>
  <c r="I149" i="11"/>
  <c r="K149" i="11"/>
  <c r="I150" i="11"/>
  <c r="K150" i="11"/>
  <c r="I151" i="11"/>
  <c r="K151" i="11"/>
  <c r="I152" i="11"/>
  <c r="K152" i="11"/>
  <c r="I153" i="11"/>
  <c r="K153" i="11"/>
  <c r="I154" i="11"/>
  <c r="K154" i="11"/>
  <c r="I155" i="11"/>
  <c r="K155" i="11"/>
  <c r="I156" i="11"/>
  <c r="K156" i="11"/>
  <c r="I157" i="11"/>
  <c r="K157" i="11"/>
  <c r="I158" i="11"/>
  <c r="K158" i="11"/>
  <c r="I159" i="11"/>
  <c r="K159" i="11"/>
  <c r="I160" i="11"/>
  <c r="K160" i="11"/>
  <c r="I161" i="11"/>
  <c r="K161" i="11"/>
  <c r="I172" i="11"/>
  <c r="K172" i="11"/>
  <c r="I173" i="11"/>
  <c r="K173" i="11"/>
  <c r="I174" i="11"/>
  <c r="I175" i="11"/>
  <c r="I176" i="11"/>
  <c r="I178" i="11"/>
  <c r="I179" i="11"/>
  <c r="I180" i="11"/>
  <c r="I181" i="11"/>
  <c r="I6" i="11"/>
  <c r="I115" i="11"/>
  <c r="K115" i="11"/>
  <c r="I114" i="11"/>
  <c r="K114" i="11"/>
  <c r="I113" i="11"/>
  <c r="K113" i="11"/>
  <c r="I112" i="11"/>
  <c r="K112" i="11"/>
  <c r="I111" i="11"/>
  <c r="K111" i="11"/>
  <c r="I110" i="11"/>
  <c r="K110" i="11"/>
  <c r="I109" i="11"/>
  <c r="K109" i="11"/>
  <c r="I108" i="11"/>
  <c r="K108" i="11"/>
  <c r="I107" i="11"/>
  <c r="K107" i="11"/>
  <c r="I106" i="11"/>
  <c r="K106" i="11"/>
  <c r="I105" i="11"/>
  <c r="K105" i="11"/>
  <c r="I104" i="11"/>
  <c r="K104" i="11"/>
  <c r="I103" i="11"/>
  <c r="K103" i="11"/>
  <c r="I102" i="11"/>
  <c r="K102" i="11"/>
  <c r="I101" i="11"/>
  <c r="K101" i="11"/>
  <c r="I100" i="11"/>
  <c r="K100" i="11"/>
  <c r="I99" i="11"/>
  <c r="K99" i="11"/>
  <c r="I98" i="11"/>
  <c r="K98" i="11"/>
  <c r="I97" i="11"/>
  <c r="K97" i="11"/>
  <c r="I96" i="11"/>
  <c r="K96" i="11"/>
  <c r="I95" i="11"/>
  <c r="K95" i="11"/>
  <c r="I94" i="11"/>
  <c r="K94" i="11"/>
  <c r="I93" i="11"/>
  <c r="K93" i="11"/>
  <c r="I92" i="11"/>
  <c r="K92" i="11"/>
  <c r="I91" i="11"/>
  <c r="K91" i="11"/>
  <c r="I90" i="11"/>
  <c r="K90" i="11"/>
  <c r="I89" i="11"/>
  <c r="K89" i="11"/>
  <c r="I88" i="11"/>
  <c r="K88" i="11"/>
  <c r="I87" i="11"/>
  <c r="K87" i="11"/>
  <c r="I86" i="11"/>
  <c r="K86" i="11"/>
  <c r="I85" i="11"/>
  <c r="K85" i="11"/>
  <c r="I84" i="11"/>
  <c r="K84" i="11"/>
  <c r="I83" i="11"/>
  <c r="K83" i="11"/>
  <c r="I82" i="11"/>
  <c r="K82" i="11"/>
  <c r="I81" i="11"/>
  <c r="K81" i="11"/>
  <c r="I80" i="11"/>
  <c r="K80" i="11"/>
  <c r="I79" i="11"/>
  <c r="K79" i="11"/>
  <c r="I78" i="11"/>
  <c r="K78" i="11"/>
  <c r="I77" i="11"/>
  <c r="K77" i="11"/>
  <c r="I76" i="11"/>
  <c r="K76" i="11"/>
  <c r="I75" i="11"/>
  <c r="K75" i="11"/>
  <c r="I74" i="11"/>
  <c r="K74" i="11"/>
  <c r="I73" i="11"/>
  <c r="K73" i="11"/>
  <c r="I72" i="11"/>
  <c r="K72" i="11"/>
  <c r="I71" i="11"/>
  <c r="K71" i="11"/>
  <c r="I70" i="11"/>
  <c r="K70" i="11"/>
  <c r="I69" i="11"/>
  <c r="K69" i="11"/>
  <c r="I68" i="11"/>
  <c r="K68" i="11"/>
  <c r="I67" i="11"/>
  <c r="K67" i="11"/>
  <c r="I66" i="11"/>
  <c r="K66" i="11"/>
  <c r="I65" i="11"/>
  <c r="K65" i="11"/>
  <c r="I64" i="11"/>
  <c r="K64" i="11"/>
  <c r="I63" i="11"/>
  <c r="K63" i="11"/>
  <c r="I62" i="11"/>
  <c r="K62" i="11"/>
  <c r="I171" i="11"/>
  <c r="I170" i="11"/>
  <c r="I169" i="11"/>
  <c r="I168" i="11"/>
  <c r="K168" i="11"/>
  <c r="I61" i="11"/>
  <c r="K61" i="11"/>
  <c r="I60" i="11"/>
  <c r="K60" i="11"/>
  <c r="I59" i="11"/>
  <c r="K59" i="11"/>
  <c r="I58" i="11"/>
  <c r="K58" i="11"/>
  <c r="I57" i="11"/>
  <c r="K57" i="11"/>
  <c r="I56" i="11"/>
  <c r="K56" i="11"/>
  <c r="I55" i="11"/>
  <c r="K55" i="11"/>
  <c r="I54" i="11"/>
  <c r="K54" i="11"/>
  <c r="I53" i="11"/>
  <c r="K53" i="11"/>
  <c r="I52" i="11"/>
  <c r="K52" i="11"/>
  <c r="I51" i="11"/>
  <c r="K51" i="11"/>
  <c r="I50" i="11"/>
  <c r="K50" i="11"/>
  <c r="I49" i="11"/>
  <c r="K49" i="11"/>
  <c r="I48" i="11"/>
  <c r="K48" i="11"/>
  <c r="I47" i="11"/>
  <c r="K47" i="11"/>
  <c r="I46" i="11"/>
  <c r="K46" i="11"/>
  <c r="I45" i="11"/>
  <c r="K45" i="11"/>
  <c r="I44" i="11"/>
  <c r="K44" i="11"/>
  <c r="I43" i="11"/>
  <c r="K43" i="11"/>
  <c r="I42" i="11"/>
  <c r="K42" i="11"/>
  <c r="I41" i="11"/>
  <c r="K41" i="11"/>
  <c r="I40" i="11"/>
  <c r="K40" i="11"/>
  <c r="I39" i="11"/>
  <c r="K39" i="11"/>
  <c r="I38" i="11"/>
  <c r="K38" i="11"/>
  <c r="I37" i="11"/>
  <c r="K37" i="11"/>
  <c r="I36" i="11"/>
  <c r="K36" i="11"/>
  <c r="I35" i="11"/>
  <c r="K35" i="11"/>
  <c r="I34" i="11"/>
  <c r="K34" i="11"/>
  <c r="I33" i="11"/>
  <c r="K33" i="11"/>
  <c r="I167" i="11"/>
  <c r="K167" i="11"/>
  <c r="I32" i="11"/>
  <c r="K32" i="11"/>
  <c r="I166" i="11"/>
  <c r="K166" i="11"/>
  <c r="I31" i="11"/>
  <c r="K31" i="11"/>
  <c r="I30" i="11"/>
  <c r="K30" i="11"/>
  <c r="I165" i="11"/>
  <c r="K165" i="11"/>
  <c r="K183" i="11" s="1"/>
  <c r="K234" i="4" s="1"/>
  <c r="K235" i="4" s="1"/>
  <c r="I29" i="11"/>
  <c r="K29" i="11"/>
  <c r="I28" i="11"/>
  <c r="K28" i="11"/>
  <c r="I27" i="11"/>
  <c r="K27" i="11"/>
  <c r="I26" i="11"/>
  <c r="K26" i="11"/>
  <c r="I25" i="11"/>
  <c r="K25" i="11"/>
  <c r="I24" i="11"/>
  <c r="K24" i="11"/>
  <c r="I23" i="11"/>
  <c r="K23" i="11"/>
  <c r="I22" i="11"/>
  <c r="K22" i="11"/>
  <c r="I21" i="11"/>
  <c r="K21" i="11"/>
  <c r="I20" i="11"/>
  <c r="K20" i="11"/>
  <c r="I19" i="11"/>
  <c r="K19" i="11"/>
  <c r="I18" i="11"/>
  <c r="K18" i="11"/>
  <c r="I17" i="11"/>
  <c r="K17" i="11"/>
  <c r="I16" i="11"/>
  <c r="K16" i="11"/>
  <c r="I15" i="11"/>
  <c r="K15" i="11"/>
  <c r="I14" i="11"/>
  <c r="K14" i="11"/>
  <c r="I13" i="11"/>
  <c r="K13" i="11"/>
  <c r="I12" i="11"/>
  <c r="K12" i="11"/>
  <c r="I164" i="11"/>
  <c r="K164" i="11"/>
  <c r="I11" i="11"/>
  <c r="K11" i="11"/>
  <c r="I163" i="11"/>
  <c r="I10" i="11"/>
  <c r="K10" i="11"/>
  <c r="I9" i="11"/>
  <c r="K9" i="11"/>
  <c r="I8" i="11"/>
  <c r="K8" i="11"/>
  <c r="I162" i="11"/>
  <c r="I7" i="11"/>
  <c r="K7" i="11"/>
  <c r="K6" i="11"/>
  <c r="I176" i="4"/>
  <c r="K176" i="4"/>
  <c r="I86" i="4"/>
  <c r="K86" i="4"/>
  <c r="I85" i="4"/>
  <c r="K85" i="4"/>
  <c r="I87" i="4"/>
  <c r="K87" i="4"/>
  <c r="I88" i="4"/>
  <c r="K88" i="4"/>
  <c r="J233" i="4"/>
  <c r="K233" i="4"/>
  <c r="I233" i="4"/>
  <c r="J228" i="4"/>
  <c r="J229" i="4"/>
  <c r="J230" i="4"/>
  <c r="J231" i="4"/>
  <c r="J227" i="4"/>
  <c r="J222" i="4"/>
  <c r="I8" i="4"/>
  <c r="K8" i="4"/>
  <c r="I9" i="4"/>
  <c r="I10" i="4"/>
  <c r="K10" i="4"/>
  <c r="I11" i="4"/>
  <c r="K11" i="4"/>
  <c r="I12" i="4"/>
  <c r="K12" i="4"/>
  <c r="I13" i="4"/>
  <c r="K13" i="4"/>
  <c r="I14" i="4"/>
  <c r="K14" i="4"/>
  <c r="I15" i="4"/>
  <c r="I16" i="4"/>
  <c r="K16" i="4"/>
  <c r="I17" i="4"/>
  <c r="I18" i="4"/>
  <c r="K18" i="4"/>
  <c r="I19" i="4"/>
  <c r="K19" i="4"/>
  <c r="I20" i="4"/>
  <c r="K20" i="4"/>
  <c r="I21" i="4"/>
  <c r="K21" i="4"/>
  <c r="I22" i="4"/>
  <c r="K22" i="4"/>
  <c r="I23" i="4"/>
  <c r="I24" i="4"/>
  <c r="K24" i="4"/>
  <c r="I25" i="4"/>
  <c r="I26" i="4"/>
  <c r="K26" i="4"/>
  <c r="I27" i="4"/>
  <c r="K27" i="4"/>
  <c r="I28" i="4"/>
  <c r="K28" i="4"/>
  <c r="I29" i="4"/>
  <c r="K29" i="4"/>
  <c r="I30" i="4"/>
  <c r="K30" i="4"/>
  <c r="I31" i="4"/>
  <c r="I32" i="4"/>
  <c r="K32" i="4"/>
  <c r="I33" i="4"/>
  <c r="I34" i="4"/>
  <c r="K34" i="4"/>
  <c r="I35" i="4"/>
  <c r="K35" i="4"/>
  <c r="I36" i="4"/>
  <c r="K36" i="4"/>
  <c r="I37" i="4"/>
  <c r="K37" i="4"/>
  <c r="I38" i="4"/>
  <c r="K38" i="4"/>
  <c r="I39" i="4"/>
  <c r="I40" i="4"/>
  <c r="K40" i="4"/>
  <c r="I41" i="4"/>
  <c r="I42" i="4"/>
  <c r="K42" i="4"/>
  <c r="I43" i="4"/>
  <c r="K43" i="4"/>
  <c r="I44" i="4"/>
  <c r="K44" i="4"/>
  <c r="I45" i="4"/>
  <c r="K45" i="4"/>
  <c r="I46" i="4"/>
  <c r="K46" i="4"/>
  <c r="I47" i="4"/>
  <c r="I48" i="4"/>
  <c r="K48" i="4"/>
  <c r="I49" i="4"/>
  <c r="I50" i="4"/>
  <c r="K50" i="4"/>
  <c r="I51" i="4"/>
  <c r="K51" i="4"/>
  <c r="I52" i="4"/>
  <c r="K52" i="4"/>
  <c r="I53" i="4"/>
  <c r="K53" i="4"/>
  <c r="I54" i="4"/>
  <c r="K54" i="4"/>
  <c r="I55" i="4"/>
  <c r="I56" i="4"/>
  <c r="K56" i="4"/>
  <c r="I57" i="4"/>
  <c r="I58" i="4"/>
  <c r="K58" i="4"/>
  <c r="I59" i="4"/>
  <c r="K59" i="4"/>
  <c r="I60" i="4"/>
  <c r="K60" i="4"/>
  <c r="I61" i="4"/>
  <c r="I62" i="4"/>
  <c r="K62" i="4"/>
  <c r="I63" i="4"/>
  <c r="I64" i="4"/>
  <c r="K64" i="4"/>
  <c r="I65" i="4"/>
  <c r="I66" i="4"/>
  <c r="K66" i="4"/>
  <c r="I67" i="4"/>
  <c r="K67" i="4"/>
  <c r="I68" i="4"/>
  <c r="K68" i="4"/>
  <c r="I69" i="4"/>
  <c r="I70" i="4"/>
  <c r="K70" i="4"/>
  <c r="I71" i="4"/>
  <c r="I72" i="4"/>
  <c r="K72" i="4"/>
  <c r="I73" i="4"/>
  <c r="I74" i="4"/>
  <c r="K74" i="4"/>
  <c r="I75" i="4"/>
  <c r="K75" i="4"/>
  <c r="I76" i="4"/>
  <c r="K76" i="4"/>
  <c r="I77" i="4"/>
  <c r="I78" i="4"/>
  <c r="K78" i="4"/>
  <c r="I79" i="4"/>
  <c r="I80" i="4"/>
  <c r="K80" i="4"/>
  <c r="I81" i="4"/>
  <c r="I82" i="4"/>
  <c r="K82" i="4"/>
  <c r="I83" i="4"/>
  <c r="K83" i="4"/>
  <c r="I84" i="4"/>
  <c r="K84" i="4"/>
  <c r="I89" i="4"/>
  <c r="I90" i="4"/>
  <c r="K90" i="4"/>
  <c r="I91" i="4"/>
  <c r="K91" i="4"/>
  <c r="I92" i="4"/>
  <c r="K92" i="4"/>
  <c r="I93" i="4"/>
  <c r="K93" i="4"/>
  <c r="I94" i="4"/>
  <c r="I95" i="4"/>
  <c r="K95" i="4"/>
  <c r="I96" i="4"/>
  <c r="K96" i="4"/>
  <c r="I97" i="4"/>
  <c r="I98" i="4"/>
  <c r="K98" i="4"/>
  <c r="I99" i="4"/>
  <c r="K99" i="4"/>
  <c r="I100" i="4"/>
  <c r="K100" i="4"/>
  <c r="I101" i="4"/>
  <c r="K101" i="4"/>
  <c r="I102" i="4"/>
  <c r="I103" i="4"/>
  <c r="K103" i="4"/>
  <c r="I104" i="4"/>
  <c r="K104" i="4"/>
  <c r="I105" i="4"/>
  <c r="K105" i="4"/>
  <c r="I106" i="4"/>
  <c r="I107" i="4"/>
  <c r="K107" i="4"/>
  <c r="I108" i="4"/>
  <c r="K108" i="4"/>
  <c r="I109" i="4"/>
  <c r="K109" i="4"/>
  <c r="I110" i="4"/>
  <c r="K110" i="4"/>
  <c r="I111" i="4"/>
  <c r="K111" i="4"/>
  <c r="I112" i="4"/>
  <c r="K112" i="4"/>
  <c r="I113" i="4"/>
  <c r="K113" i="4"/>
  <c r="I114" i="4"/>
  <c r="K114" i="4"/>
  <c r="I115" i="4"/>
  <c r="K115" i="4"/>
  <c r="I116" i="4"/>
  <c r="K116" i="4"/>
  <c r="I117" i="4"/>
  <c r="K117" i="4"/>
  <c r="I118" i="4"/>
  <c r="I119" i="4"/>
  <c r="K119" i="4"/>
  <c r="I120" i="4"/>
  <c r="K120" i="4"/>
  <c r="I121" i="4"/>
  <c r="K121" i="4"/>
  <c r="I122" i="4"/>
  <c r="I123" i="4"/>
  <c r="K123" i="4"/>
  <c r="I124" i="4"/>
  <c r="K124" i="4"/>
  <c r="I125" i="4"/>
  <c r="K125" i="4"/>
  <c r="I126" i="4"/>
  <c r="K126" i="4"/>
  <c r="I127" i="4"/>
  <c r="K127" i="4"/>
  <c r="I128" i="4"/>
  <c r="K128" i="4"/>
  <c r="I129" i="4"/>
  <c r="K129" i="4"/>
  <c r="I130" i="4"/>
  <c r="K130" i="4"/>
  <c r="I131" i="4"/>
  <c r="K131" i="4"/>
  <c r="I132" i="4"/>
  <c r="K132" i="4"/>
  <c r="I133" i="4"/>
  <c r="K133" i="4"/>
  <c r="I134" i="4"/>
  <c r="I135" i="4"/>
  <c r="K135" i="4"/>
  <c r="I136" i="4"/>
  <c r="K136" i="4"/>
  <c r="I137" i="4"/>
  <c r="K137" i="4"/>
  <c r="I138" i="4"/>
  <c r="I139" i="4"/>
  <c r="K139" i="4"/>
  <c r="I140" i="4"/>
  <c r="K140" i="4"/>
  <c r="I141" i="4"/>
  <c r="K141" i="4"/>
  <c r="I142" i="4"/>
  <c r="I143" i="4"/>
  <c r="K143" i="4"/>
  <c r="I144" i="4"/>
  <c r="K144" i="4"/>
  <c r="I145" i="4"/>
  <c r="K145" i="4"/>
  <c r="I146" i="4"/>
  <c r="K146" i="4"/>
  <c r="I147" i="4"/>
  <c r="K147" i="4"/>
  <c r="I148" i="4"/>
  <c r="K148" i="4"/>
  <c r="I149" i="4"/>
  <c r="I150" i="4"/>
  <c r="K150" i="4"/>
  <c r="I151" i="4"/>
  <c r="K151" i="4"/>
  <c r="I152" i="4"/>
  <c r="K152" i="4"/>
  <c r="I153" i="4"/>
  <c r="K153" i="4"/>
  <c r="I154" i="4"/>
  <c r="K154" i="4"/>
  <c r="I155" i="4"/>
  <c r="K155" i="4"/>
  <c r="I156" i="4"/>
  <c r="K156" i="4"/>
  <c r="I157" i="4"/>
  <c r="K157" i="4"/>
  <c r="I158" i="4"/>
  <c r="I159" i="4"/>
  <c r="K159" i="4"/>
  <c r="I160" i="4"/>
  <c r="K160" i="4"/>
  <c r="I161" i="4"/>
  <c r="K161" i="4"/>
  <c r="I162" i="4"/>
  <c r="K162" i="4"/>
  <c r="I163" i="4"/>
  <c r="K163" i="4"/>
  <c r="I164" i="4"/>
  <c r="K164" i="4"/>
  <c r="I165" i="4"/>
  <c r="K165" i="4"/>
  <c r="I166" i="4"/>
  <c r="K166" i="4"/>
  <c r="I167" i="4"/>
  <c r="K167" i="4"/>
  <c r="I168" i="4"/>
  <c r="K168" i="4"/>
  <c r="I169" i="4"/>
  <c r="K169" i="4"/>
  <c r="I170" i="4"/>
  <c r="I171" i="4"/>
  <c r="K171" i="4"/>
  <c r="I172" i="4"/>
  <c r="K172" i="4"/>
  <c r="I173" i="4"/>
  <c r="K173" i="4"/>
  <c r="I174" i="4"/>
  <c r="K174" i="4"/>
  <c r="I175" i="4"/>
  <c r="K175" i="4"/>
  <c r="I177" i="4"/>
  <c r="I178" i="4"/>
  <c r="I179" i="4"/>
  <c r="K179" i="4"/>
  <c r="I180" i="4"/>
  <c r="K180" i="4"/>
  <c r="I181" i="4"/>
  <c r="K181" i="4"/>
  <c r="I182" i="4"/>
  <c r="K182" i="4"/>
  <c r="I183" i="4"/>
  <c r="K183" i="4"/>
  <c r="I184" i="4"/>
  <c r="I185" i="4"/>
  <c r="K185" i="4"/>
  <c r="I186" i="4"/>
  <c r="I187" i="4"/>
  <c r="I188" i="4"/>
  <c r="I189" i="4"/>
  <c r="K189" i="4"/>
  <c r="I190" i="4"/>
  <c r="I191" i="4"/>
  <c r="K191" i="4"/>
  <c r="I192" i="4"/>
  <c r="K192" i="4"/>
  <c r="I193" i="4"/>
  <c r="K193" i="4"/>
  <c r="I194" i="4"/>
  <c r="K194" i="4"/>
  <c r="I195" i="4"/>
  <c r="I196" i="4"/>
  <c r="I197" i="4"/>
  <c r="K197" i="4"/>
  <c r="I198" i="4"/>
  <c r="I199" i="4"/>
  <c r="K199" i="4"/>
  <c r="I200" i="4"/>
  <c r="K200" i="4"/>
  <c r="I201" i="4"/>
  <c r="K201" i="4"/>
  <c r="I202" i="4"/>
  <c r="K202" i="4"/>
  <c r="I203" i="4"/>
  <c r="I204" i="4"/>
  <c r="I205" i="4"/>
  <c r="K205" i="4"/>
  <c r="I206" i="4"/>
  <c r="I207" i="4"/>
  <c r="K207" i="4"/>
  <c r="I208" i="4"/>
  <c r="K208" i="4"/>
  <c r="I209" i="4"/>
  <c r="K209" i="4"/>
  <c r="I210" i="4"/>
  <c r="K210" i="4"/>
  <c r="I211" i="4"/>
  <c r="I212" i="4"/>
  <c r="K212" i="4"/>
  <c r="I213" i="4"/>
  <c r="K213" i="4"/>
  <c r="I214" i="4"/>
  <c r="I215" i="4"/>
  <c r="I216" i="4"/>
  <c r="K216" i="4"/>
  <c r="I217" i="4"/>
  <c r="I218" i="4"/>
  <c r="I219" i="4"/>
  <c r="I220" i="4"/>
  <c r="K220" i="4"/>
  <c r="I221" i="4"/>
  <c r="I7" i="4"/>
  <c r="I6" i="4"/>
  <c r="K26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7" i="10"/>
  <c r="K6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7" i="10"/>
  <c r="I6" i="10"/>
  <c r="J26" i="10"/>
  <c r="I227" i="4"/>
  <c r="I231" i="4"/>
  <c r="I222" i="4"/>
  <c r="K7" i="4"/>
  <c r="K158" i="4"/>
  <c r="K142" i="4"/>
  <c r="K214" i="4"/>
  <c r="K187" i="4"/>
  <c r="K170" i="4"/>
  <c r="K65" i="4"/>
  <c r="K177" i="4"/>
  <c r="I229" i="4"/>
  <c r="I230" i="4"/>
  <c r="K81" i="4"/>
  <c r="K73" i="4"/>
  <c r="K218" i="4"/>
  <c r="K211" i="4"/>
  <c r="K203" i="4"/>
  <c r="K195" i="4"/>
  <c r="I228" i="4"/>
  <c r="J232" i="4"/>
  <c r="K184" i="4"/>
  <c r="K6" i="4"/>
  <c r="K55" i="4"/>
  <c r="K39" i="4"/>
  <c r="K23" i="4"/>
  <c r="K219" i="4"/>
  <c r="K215" i="4"/>
  <c r="K204" i="4"/>
  <c r="K188" i="4"/>
  <c r="K63" i="4"/>
  <c r="K221" i="4"/>
  <c r="K206" i="4"/>
  <c r="K186" i="4"/>
  <c r="K178" i="4"/>
  <c r="K149" i="4"/>
  <c r="K230" i="4"/>
  <c r="K57" i="4"/>
  <c r="K49" i="4"/>
  <c r="K41" i="4"/>
  <c r="K33" i="4"/>
  <c r="K25" i="4"/>
  <c r="K17" i="4"/>
  <c r="K9" i="4"/>
  <c r="K97" i="4"/>
  <c r="K89" i="4"/>
  <c r="K77" i="4"/>
  <c r="K69" i="4"/>
  <c r="K61" i="4"/>
  <c r="K47" i="4"/>
  <c r="K31" i="4"/>
  <c r="K15" i="4"/>
  <c r="K196" i="4"/>
  <c r="K79" i="4"/>
  <c r="K71" i="4"/>
  <c r="K217" i="4"/>
  <c r="K198" i="4"/>
  <c r="K190" i="4"/>
  <c r="K94" i="4"/>
  <c r="K138" i="4"/>
  <c r="K134" i="4"/>
  <c r="K122" i="4"/>
  <c r="K118" i="4"/>
  <c r="K106" i="4"/>
  <c r="K102" i="4"/>
  <c r="I232" i="4"/>
  <c r="K227" i="4"/>
  <c r="K229" i="4"/>
  <c r="K228" i="4"/>
  <c r="K231" i="4"/>
  <c r="K222" i="4"/>
  <c r="I26" i="10"/>
  <c r="K232" i="4"/>
</calcChain>
</file>

<file path=xl/sharedStrings.xml><?xml version="1.0" encoding="utf-8"?>
<sst xmlns="http://schemas.openxmlformats.org/spreadsheetml/2006/main" count="1354" uniqueCount="388">
  <si>
    <t>პროგრამის აქტივები დასახელება</t>
  </si>
  <si>
    <t>საიდენტიფიკაციო ნომერი</t>
  </si>
  <si>
    <t>ერთეულის რაოდენობა</t>
  </si>
  <si>
    <t>ერთეულის ფასი</t>
  </si>
  <si>
    <t>მაუსი -Mouse HP USB Optical Travel Mouse ( RH304AA )</t>
  </si>
  <si>
    <t>-</t>
  </si>
  <si>
    <t>ლეპტოპი Laptop - Notebook Acer TM5760 - 32373G50Mnsk</t>
  </si>
  <si>
    <t>NXV6FER00422529C6E7600</t>
  </si>
  <si>
    <t>ლიცენზია Licence Win Pro 7 SP1 32-bit Inglese 1PK DSP მე DVD FQC - 04617</t>
  </si>
  <si>
    <t>პროგრამული უზრუნველყოფა - Win Pro 7 SP1 32-bit Inglese 1PK DSP მე DVD FQC - 04617</t>
  </si>
  <si>
    <t>სკანერი - B11B168022CX EPSON გამოხატვის 10000XL - Photo Scanner</t>
  </si>
  <si>
    <t>FVU0022159</t>
  </si>
  <si>
    <t> ჩანთა Acer 15.6 " სამგზავრო Case ( LC.BAG0A.005 )</t>
  </si>
  <si>
    <t>ავტომატური ექსტრაქციის სისტემა - Abbott m24sp Instrument 3N0601</t>
  </si>
  <si>
    <t>დინამიკები Genius SP- S110 Black</t>
  </si>
  <si>
    <t xml:space="preserve">ZF233B044187  </t>
  </si>
  <si>
    <t>ვებ კამერა Web Cam - Microsoft LifeCam VX- 2000 ( YFC - 00005 ) WebCam</t>
  </si>
  <si>
    <t>0110001254204</t>
  </si>
  <si>
    <t>კვების წყარო - APC BACK-UPS (BX650CI-RS)</t>
  </si>
  <si>
    <t> ARI II Colposcope-კოლპოსკოპი</t>
  </si>
  <si>
    <t>კომპიუტერი დესკტოპი Desktop - HP Pro 3400 Minitower ( QB054EA ) PC, მონიტორი - HP 2011x ( LV876AA ) 20 "LED LCD</t>
  </si>
  <si>
    <t>00180453347565/GNG210PSNG</t>
  </si>
  <si>
    <t>პრინტერი HP LaserJet Pro M1212nf Printer ( CE841A ) HP LaserJet 80A Black T ( CE285A )</t>
  </si>
  <si>
    <t>GNG9D8D0Q0</t>
  </si>
  <si>
    <t>რეალური დროის პოლიმერიზაციული ჯაჭვური რეაქციის სისტემა - Abbott m2000rt Instrument 9K1501</t>
  </si>
  <si>
    <t>სამედიცინო საყინულე (დაბალი ტემპერატურა) - Deep Freezer DW-40L508</t>
  </si>
  <si>
    <t>BE057T7E1T00B2D940002</t>
  </si>
  <si>
    <t>კონდიციონერი BEKO BPK 120-121 (12000 BTU / h)</t>
  </si>
  <si>
    <t>ოთახი მაცივარი - Cold Rooms Cold-Freez</t>
  </si>
  <si>
    <t>ბინოკულარული მიკროსკოპი - HumaScope Premium LED (HumaScope Premium LED - 14700)</t>
  </si>
  <si>
    <t>დენის წყარო Halogen AD- 361</t>
  </si>
  <si>
    <t>გინეკოლოგიური მაგიდა Gyneacology მაგიდა AD- 203</t>
  </si>
  <si>
    <t xml:space="preserve">ZF233BO44024  </t>
  </si>
  <si>
    <t>ვებკამერა - Microsoft LifeCam VX- 2000 ( YFC - 00005 ) WebCam</t>
  </si>
  <si>
    <t>0110001254307</t>
  </si>
  <si>
    <t>კვების წყარო UPS - APC BACK -UPS ( BX650CI -RS )</t>
  </si>
  <si>
    <t xml:space="preserve">5B1137T07231 </t>
  </si>
  <si>
    <t>Desktop კომპიუტერები - HP Pro 3400 Minitower ( QB054EA ) PC მონიტორი - HP 2011x ( LV876AA ) 20 "LED LCD</t>
  </si>
  <si>
    <t>00180453347566/GNG210PS3L</t>
  </si>
  <si>
    <t>ლაბორატორიული ინკუბატორი - პანაცეა 2430 / V</t>
  </si>
  <si>
    <t>ლაბორატორიური  ინკუბატორი CO2 - CO2 Incubator , კატ . № 4002628</t>
  </si>
  <si>
    <t>ლიცენზია  Win Pro 7 SP1 32-bit Inglese 1PK DSP მე DVD FQC - 04617</t>
  </si>
  <si>
    <t>GNG9D8D0R6</t>
  </si>
  <si>
    <t>კომპიუტერი  კატ . № 9017758</t>
  </si>
  <si>
    <t>UKOA1338020271</t>
  </si>
  <si>
    <t>HC2 Software Protocol Package, კატ. №5050-2008</t>
  </si>
  <si>
    <t>HC2 Software V2 Package, კატ. №5050-2003</t>
  </si>
  <si>
    <t>HCS Automated Plate Washer/ HCS Multi-Specimen Tube (MST) Vortexer 2, კატ. №6000-00175/6000-5022</t>
  </si>
  <si>
    <t>428711/474355</t>
  </si>
  <si>
    <t>HCS Digene Microplate Luminometer (DML 2000™) Instrument, კატ. №5000-1021</t>
  </si>
  <si>
    <t>HCS Microplate Heater I, კატ. №6000-1240U</t>
  </si>
  <si>
    <t>U24171</t>
  </si>
  <si>
    <t>HCS Rotary Shaker I, კატ. №6000-2240E</t>
  </si>
  <si>
    <t>ავადმყოფის ფუნქციონალური საწოლი შტატივით</t>
  </si>
  <si>
    <t>ავტომატური გამრეცხი სისტემა - Microplate Washer RT-2600C</t>
  </si>
  <si>
    <t>ავტომატური ექსტრაქციის სისტემა - Automated Extraction NucliSENS easyMAG configuration, კატ. №4700014</t>
  </si>
  <si>
    <t>EASYMAGO 2273</t>
  </si>
  <si>
    <t>აკუმულატორი 12ვ, 100 ამპ - RITTAR 12V 100 AMP</t>
  </si>
  <si>
    <t>RITTAR 12v 100 AH</t>
  </si>
  <si>
    <t>ასლის გადამღები აპარატი - HP LaserJet M5035x MFP (Q7830A)</t>
  </si>
  <si>
    <t>ბაქტერიოციდული ნათურა - HNS 15 W G13</t>
  </si>
  <si>
    <t>კვების წყარო UPS [ Platinium 3.1 combo 15kVA ]</t>
  </si>
  <si>
    <t>120320-76410003 (8697417 526367)</t>
  </si>
  <si>
    <t>გელ-ტოსტერი - Gel Toaster for the OpenGene® DNA Sequencing System, კატ. №03819033</t>
  </si>
  <si>
    <t>კვების წყარო UPS - UPS riello SDL 5000 A4 ( CSDL5KAA4 )</t>
  </si>
  <si>
    <t>MR25UT740120020</t>
  </si>
  <si>
    <t>ლაბორატორიული ინკუბატორი - Panacea 2430/V</t>
  </si>
  <si>
    <t>902-903</t>
  </si>
  <si>
    <t>ლაბორატორია ინკუბატორი CO2 - CO2 Incubator , კატ . № 4002628</t>
  </si>
  <si>
    <t>ლაბორატორიული სკამი</t>
  </si>
  <si>
    <t>ორთქლის სტერილიზატორი - Uniclave 99</t>
  </si>
  <si>
    <t>პლანშეტური თერმოსტატი-სანჯღრეველა - Microplate Thermo Shaker MOB-04</t>
  </si>
  <si>
    <t>MRC-MB4A-1010</t>
  </si>
  <si>
    <t>პლანშეტური ფოტომეტრი - HumaReader HS Laser Printer (Filter Opricak 540nm), კატ. №16670 (16670/56)</t>
  </si>
  <si>
    <t>450704/130902</t>
  </si>
  <si>
    <t>პროექტორი - Hitachi CP- X4015WN ( ნათურა DT01371 )</t>
  </si>
  <si>
    <t>F2GE00562</t>
  </si>
  <si>
    <t>სამანიპულაციო სამედიცინო მაგიდა</t>
  </si>
  <si>
    <t>სამედიცინო მაცივარი - Pharmacy Refrigerator HYC-360</t>
  </si>
  <si>
    <t xml:space="preserve">BE032KE1T00B2D9J0027                    BE032KE1T00B2D9J0028          </t>
  </si>
  <si>
    <t> ულტრა დაბალი ტემპერატურის საყინულე UF V- 500</t>
  </si>
  <si>
    <t>13-05394                                                  13-05389</t>
  </si>
  <si>
    <t> ულტრა დაბალი ტემპერატურის საყინულე პროგრამული უზრუნველყოფა</t>
  </si>
  <si>
    <t>BAS70SU1087OJPZRVN54</t>
  </si>
  <si>
    <t>ფარდა-ჟალუზი</t>
  </si>
  <si>
    <t>ფლუორესცენტული მიკროსკოპი - HumaScope Fluo LED (2 channel LED fluorescence (blue, green) - 14800)</t>
  </si>
  <si>
    <t>ცენტრიფუგა მაღალი ბრუნვათა რიცხვით - MIKRO 220, კატ. №2200</t>
  </si>
  <si>
    <t>0000559-07</t>
  </si>
  <si>
    <t>ცენტრიფუგა მაღალი ბრუნვათა რიცხვით და გამაციებლით - MIKRO 220R, კატ. №2205</t>
  </si>
  <si>
    <t>0002375-08</t>
  </si>
  <si>
    <t>ცენტრიფუგა მიკროპლანშეტებისათვის - Rotanta 460R, კატ. №1406</t>
  </si>
  <si>
    <t>000947-04</t>
  </si>
  <si>
    <t>წყლის დამარბილებელი - Medallist 910/50</t>
  </si>
  <si>
    <t>vk13455002</t>
  </si>
  <si>
    <t>წყლის სადისტილაციო აპარატი - Water Distiller „Aquasel“, კატ. №4903004</t>
  </si>
  <si>
    <t>ჰაერის სტერილიზატორი - Panacea 2430/U</t>
  </si>
  <si>
    <t>დინამიკი - Genius SP-S110 Black Speaker</t>
  </si>
  <si>
    <t>ZF233BO44182                ZF233B044029</t>
  </si>
  <si>
    <t>ვებ კამერა Web-cam Microsoft LifeCam VX- 2000 ( YFC - 00005 ) WebCam</t>
  </si>
  <si>
    <t>110001254192        0110001254298</t>
  </si>
  <si>
    <t>5B1137T07082                 5B1137T07185</t>
  </si>
  <si>
    <t>კომპიუტერი დესკტოპი Cpmputer Desktop - HP Pro 3400 Minitower ( QB054EA ) PC მონიტორი - HP 2011x ( LV876AA ) 20 "LED LCD</t>
  </si>
  <si>
    <t>0180453347557/GNG210QPT7                        00180453347564/GNG210PRKW</t>
  </si>
  <si>
    <t>ლიცენზია LicenseWin Pro 7 SP1 32-bit Inglese 1PK DSP მე DVD FQC - 04617</t>
  </si>
  <si>
    <t>პროგრამული უზრუნველყოფა სისტემაზე OpenGene Sequencing System, ინსტალაცია, ტრენინგი</t>
  </si>
  <si>
    <t>ბიოუსაფრთხოების კაბინეტი - Airstream Class II Biological Safety Cabinet AC2-4D8</t>
  </si>
  <si>
    <t>2014-86041</t>
  </si>
  <si>
    <t>ბიოუსაფრთხოების კაბინეტი - Class II Biosafety Cabinet Maxisafe 2020 1.2</t>
  </si>
  <si>
    <t>ბიოუსაფრთხოების კაბინეტი - Class II Typc B2Biological Safety Cabinct BioChemCARD e3 BCG401</t>
  </si>
  <si>
    <r>
      <t>5</t>
    </r>
    <r>
      <rPr>
        <sz val="8"/>
        <color indexed="8"/>
        <rFont val="Times New Roman"/>
        <family val="1"/>
      </rPr>
      <t xml:space="preserve">B1137T08794   </t>
    </r>
  </si>
  <si>
    <r>
      <t>461507019</t>
    </r>
    <r>
      <rPr>
        <sz val="8"/>
        <color indexed="8"/>
        <rFont val="Arial"/>
        <family val="2"/>
      </rPr>
      <t>E</t>
    </r>
  </si>
  <si>
    <r>
      <t>C</t>
    </r>
    <r>
      <rPr>
        <sz val="8"/>
        <color indexed="8"/>
        <rFont val="Arial"/>
        <family val="2"/>
        <charset val="204"/>
      </rPr>
      <t>N5SDB802Y</t>
    </r>
  </si>
  <si>
    <r>
      <t>G</t>
    </r>
    <r>
      <rPr>
        <sz val="8"/>
        <color indexed="8"/>
        <rFont val="Arial"/>
        <family val="2"/>
      </rPr>
      <t>GT301922</t>
    </r>
  </si>
  <si>
    <t>ორგანიზაციის დასახელება</t>
  </si>
  <si>
    <t>00004009</t>
  </si>
  <si>
    <t>2011</t>
  </si>
  <si>
    <r>
      <t>kompiuteri - leptopi
HP ProBook 4520s</t>
    </r>
    <r>
      <rPr>
        <sz val="10"/>
        <rFont val="AcadNusx"/>
      </rPr>
      <t xml:space="preserve">
CineTi</t>
    </r>
  </si>
  <si>
    <t>00004511</t>
  </si>
  <si>
    <t>გამრეცხი მოწყობილობა, ინკუბატორ-სანჯღრეველა იმუნოფერმენტული ანალიზის უზრუნველყოფისათვის</t>
  </si>
  <si>
    <t>00004510</t>
  </si>
  <si>
    <t>იმუნოფერმენტული ანალიზატორი</t>
  </si>
  <si>
    <t>00004509</t>
  </si>
  <si>
    <t>ბინოკულარული ლაბორატორიული მიკროსკოპი</t>
  </si>
  <si>
    <t>უვარგისია</t>
  </si>
  <si>
    <t>2010</t>
  </si>
  <si>
    <r>
      <t xml:space="preserve">მონიტორი, დესკტოპი
</t>
    </r>
    <r>
      <rPr>
        <sz val="10"/>
        <rFont val="Arial Black"/>
        <family val="2"/>
      </rPr>
      <t>HP 500B Desktop PC 
HP 20-inch Widescreen LCD MONITOR</t>
    </r>
  </si>
  <si>
    <t xml:space="preserve"> </t>
  </si>
  <si>
    <t>საოფისე სკამი</t>
  </si>
  <si>
    <t>00004015,00004014,00004020.00004022,00004023,00004024,
00004025::022223;022165;022158</t>
  </si>
  <si>
    <t>ოფისის სკამი , კოდი 907 102</t>
  </si>
  <si>
    <t>000423,.00004214,00004018,00004021.00014,00015.00008;00004214;
00004215;00004215;00004216;00004223</t>
  </si>
  <si>
    <t>საოფისე მაგიდა გორგოლაჭიანი ტუმბოთი</t>
  </si>
  <si>
    <t>00012,00013,00004016,00004017,00004019;00004221;00004222;,00004205;</t>
  </si>
  <si>
    <t>საოფისე კარადა, code212134</t>
  </si>
  <si>
    <t>00004204.00004013</t>
  </si>
  <si>
    <t>პრინტერი -HP LaserJet Pro M1212nf Printer ( CE841A ) HP LaserJet 80A Black T ( CE285A )</t>
  </si>
  <si>
    <t>00004033;00004213</t>
  </si>
  <si>
    <t>მაცივარი - BEKO DSE 27000</t>
  </si>
  <si>
    <t>00004203,00004010,</t>
  </si>
  <si>
    <t>კომპიუტერი ( destop ) - HP Pro 3400 Minitower ( QB054EA ) PC მონიტორი - HP 2011x ( LV876AA ) 20 "LED LCD</t>
  </si>
  <si>
    <t>00004202,00004012;00004233</t>
  </si>
  <si>
    <t>00004234</t>
  </si>
  <si>
    <t>ვებ კამერაWeb cam - Microsoft LifeCam VX- 2000 ( YFC - 00005 ) WebCam</t>
  </si>
  <si>
    <t>00004201;00004232,</t>
  </si>
  <si>
    <t>a/manqana "hundai"</t>
  </si>
  <si>
    <t>00004035,00004041</t>
  </si>
  <si>
    <t>laboratoriuli magida (uJangavzedapiriani)</t>
  </si>
  <si>
    <t>00004028,00004034,00004040;00004537</t>
  </si>
  <si>
    <r>
      <t>binokularuli mikroskopi</t>
    </r>
    <r>
      <rPr>
        <sz val="10"/>
        <rFont val="Arial"/>
        <family val="2"/>
      </rPr>
      <t>Humascope Premium LED</t>
    </r>
  </si>
  <si>
    <t>00004211</t>
  </si>
  <si>
    <r>
      <t xml:space="preserve">gamrecxi mowyobiloba,inkubator-sanjRrevela </t>
    </r>
    <r>
      <rPr>
        <sz val="10"/>
        <rFont val="Arial"/>
        <family val="2"/>
      </rPr>
      <t>COMBIWASH</t>
    </r>
  </si>
  <si>
    <t>00004212</t>
  </si>
  <si>
    <r>
      <t xml:space="preserve">imunofermentuli aparati </t>
    </r>
    <r>
      <rPr>
        <sz val="10"/>
        <rFont val="Arial"/>
        <family val="2"/>
      </rPr>
      <t>Microplate Reader RT-2100C</t>
    </r>
  </si>
  <si>
    <t>00004029,00004030</t>
  </si>
  <si>
    <r>
      <t>sanjRrevela -</t>
    </r>
    <r>
      <rPr>
        <sz val="10"/>
        <rFont val="Arial"/>
        <family val="2"/>
      </rPr>
      <t>Minishaker MS 3 Digital</t>
    </r>
  </si>
  <si>
    <t>00004036</t>
  </si>
  <si>
    <r>
      <t xml:space="preserve">sanjRrevela -VI </t>
    </r>
    <r>
      <rPr>
        <sz val="10"/>
        <rFont val="Arial"/>
        <family val="2"/>
      </rPr>
      <t>Plus</t>
    </r>
  </si>
  <si>
    <t>00004032</t>
  </si>
  <si>
    <r>
      <t xml:space="preserve">centrifuga, </t>
    </r>
    <r>
      <rPr>
        <sz val="10"/>
        <rFont val="Arial"/>
        <family val="2"/>
      </rPr>
      <t>ROTIFIX 32A,</t>
    </r>
  </si>
  <si>
    <t>აკუმულატორი ობერონი სტანდარტი ,12ვ, 200ამპერი</t>
  </si>
  <si>
    <t xml:space="preserve">შპს „ფსიქიკური ჯანმრთელობის და ნარკომანიის პრევენციის ცენტრი“ </t>
  </si>
  <si>
    <t xml:space="preserve"> უვარგისი</t>
  </si>
  <si>
    <t>მეხსიერება Transcend JetFlash 350 16GB (TS16GJF350)</t>
  </si>
  <si>
    <t xml:space="preserve"> #2 სჯდ - ქუთაისი</t>
  </si>
  <si>
    <t>წნევის გასაზომი აპარატი, მექანიკური - YTON Aneroid Sphygmomanometers with stethoscope 32703</t>
  </si>
  <si>
    <t>გორის მჩთ განყოფილება</t>
  </si>
  <si>
    <t>შპს ნარკოლოგიური ცენტრი</t>
  </si>
  <si>
    <t>სამედიდინო, სოციალურ-ეკონომიკურ და კულტურულ საკითხთა ცენტრი 'ურანტი'</t>
  </si>
  <si>
    <t>სჯდ #8 გლდანი</t>
  </si>
  <si>
    <t>წნევის გასაზომი აპარატი, ავტომატური - Clinic Digital Sphygmo + PC Link Software 32797</t>
  </si>
  <si>
    <t>ლიცენზია - Win Pro 7 SP1 32-bit Inglese 1PK DSP მე DVD FQC - 04617</t>
  </si>
  <si>
    <t>ვებ კამერა Web cam - Microsoft LifeCam VX- 2000 ( YFC - 00005 ) WebCam</t>
  </si>
  <si>
    <t>4063 უვარგისი</t>
  </si>
  <si>
    <t>4061
4063</t>
  </si>
  <si>
    <t>კომპიუტერი ( ლეპტოპი )) HP ProBook 4530s Notebook PC</t>
  </si>
  <si>
    <t>4059, 
4062</t>
  </si>
  <si>
    <t>კომპიუტერი (დესკტოპი) - HP Pro 3400 Minitower (QB054EA) PC, მონიტორი - HP 2011x(LV876AA) 20" LED LCD</t>
  </si>
  <si>
    <t>სამედიცინო სასწორი - Digital Professional Scale 27240</t>
  </si>
  <si>
    <t>შპს „ფსიქიკური ჯანმრთელობის და ნარკომანიის პრევენციის ცენტრი“</t>
  </si>
  <si>
    <t>სისტემა ბიოლოგიურ მასალაში ნარკოტიკული და სხვა ფსიქოაქტიური ნივთიერებების სპექტრისა და ნივთიერებების რაოდენობის დადგენის უნარით, ლაბორატორიული კვლევებისათვის</t>
  </si>
  <si>
    <t>სკანერი -HP ScanJet G4010 Photo Sanner ( L1956A )</t>
  </si>
  <si>
    <t xml:space="preserve">4050
 4051 </t>
  </si>
  <si>
    <t>მაღალი სკამი</t>
  </si>
  <si>
    <t xml:space="preserve">4053, 4054, 4055, 4056 </t>
  </si>
  <si>
    <t>კომპიუტერის სკამი</t>
  </si>
  <si>
    <t>კომპიუტერის მაგიდა</t>
  </si>
  <si>
    <t>4046
4047
4060</t>
  </si>
  <si>
    <t>პრინტერი -HP LaserJet P1606dn Printer ( CE749A ) , HP Black ( CE278A )</t>
  </si>
  <si>
    <t>ციფრული ჩამწერი DVR3104E</t>
  </si>
  <si>
    <t>საკაბელო არხები 10030</t>
  </si>
  <si>
    <t>Hard disck ( WINCHESTER )) HDD2TB</t>
  </si>
  <si>
    <t>მოძრაობის დეტექტორი LC101CAM</t>
  </si>
  <si>
    <t>Connector BC1015</t>
  </si>
  <si>
    <t>კვების ბლოკი PS- 304 init</t>
  </si>
  <si>
    <t>საკაბელო VCRX0150M</t>
  </si>
  <si>
    <t>UTP Cable</t>
  </si>
  <si>
    <t>4249
4250</t>
  </si>
  <si>
    <t>ვიდეო კამერა SSC-N21</t>
  </si>
  <si>
    <t>ვიდეო კამერა LC-CAM-COL</t>
  </si>
  <si>
    <t>ვიდეო კამერა KPC-DN301PUC</t>
  </si>
  <si>
    <t>6x ძაბვის დისტრიბუტორი 81 702</t>
  </si>
  <si>
    <t>ვიდეო სათვალთვალო სისტემა</t>
  </si>
  <si>
    <t>ასლის გადამღები აპარატი - HP LaserJet Pro 400 MFP M425dn (CF286A), HP 80A Black LaserJet (CF280A)</t>
  </si>
  <si>
    <t>4048
4049</t>
  </si>
  <si>
    <t>სეიფი</t>
  </si>
  <si>
    <t>ალკოტესტერი-FIT -3 Alcohol Tester დავუკავშირდეთ Printer 24491</t>
  </si>
  <si>
    <t xml:space="preserve">
4057;</t>
  </si>
  <si>
    <t xml:space="preserve">4576;
</t>
  </si>
  <si>
    <t>მანქანა ( Hatchback ) Hiyndai I10</t>
  </si>
  <si>
    <t>4078 4073</t>
  </si>
  <si>
    <t>ავტომატური სისტემა სითხეების დაფასოებისათვის - MethaMeasure Dispensing System</t>
  </si>
  <si>
    <t xml:space="preserve">4076 4081 </t>
  </si>
  <si>
    <t>სამედიდინო, სოციალურ-ეკონომიკურ და კულტურულ საკითხთა ცენტრი 'ურანტი 2'</t>
  </si>
  <si>
    <t>4075 4072</t>
  </si>
  <si>
    <t>4068 4069</t>
  </si>
  <si>
    <t>4080 4077</t>
  </si>
  <si>
    <t>4079 4074 4070 4082 4083 4067</t>
  </si>
  <si>
    <t>კარგი</t>
  </si>
  <si>
    <t>დაზიანებული</t>
  </si>
  <si>
    <r>
      <t xml:space="preserve">მონიტორი, დესკტოპი </t>
    </r>
    <r>
      <rPr>
        <sz val="8"/>
        <rFont val="Arial"/>
        <family val="2"/>
        <charset val="204"/>
      </rPr>
      <t>HP 500B Desktop PC 
HP 20-inch Widescreen LCD MONITOR</t>
    </r>
  </si>
  <si>
    <r>
      <t xml:space="preserve">მონიტორი, დესკტოპი </t>
    </r>
    <r>
      <rPr>
        <sz val="8"/>
        <rFont val="Arial"/>
        <family val="2"/>
        <charset val="204"/>
      </rPr>
      <t>HP 500B Desktop PC HP 20-inch Widescreen LCD MONITOR</t>
    </r>
  </si>
  <si>
    <t>ტუბცენტრი</t>
  </si>
  <si>
    <t>ვარგისია</t>
  </si>
  <si>
    <t xml:space="preserve">ლუმინესცენტულ (LED) მიკროსკოპის ობიექტივი X40 გადიდებით </t>
  </si>
  <si>
    <t xml:space="preserve">ლუმინესცენტულ (LED) მიკროსკოპის ობიექტივი X20 გადიდებით </t>
  </si>
  <si>
    <t xml:space="preserve">ბინოკულარული მიკროსკოპის ობიექტივი X100 გადიდებით </t>
  </si>
  <si>
    <t>მიკროცენტრიფუგა-Centrifuge5430R</t>
  </si>
  <si>
    <t>თერმოციკლერი-GeneAmp PCR System 9700,96Well Gold-Plated N 4314878</t>
  </si>
  <si>
    <t>შტატივი (წყლის აბაზანის სადგამი) N1101233</t>
  </si>
  <si>
    <t>წყლის აბაზანა (თერმული დამუშავებისთვის)N6032011</t>
  </si>
  <si>
    <t>00004106; 00004107; 00004108</t>
  </si>
  <si>
    <t>კვების წყარო-APC BACK-UPC (BX650CI-RS) 650VA</t>
  </si>
  <si>
    <t>ლიცენზია-Win Pro 7 Sp1 32-bit English 1pk DSP OEL 611 DVD FQC-04617</t>
  </si>
  <si>
    <t>პროგრამული უზრუნველყოფა-Win Pro 7 Sp1 32-bit English 1pk DSP OEL DVD FQC-04617</t>
  </si>
  <si>
    <t>დინამიკი Genius SP-S110 Black Speaker</t>
  </si>
  <si>
    <t>ვებ კამერა-Microsoft lifeCam VX-2000(YFC-00005) WebCam</t>
  </si>
  <si>
    <t>6-ტუბცენტრი,      1-კავკასუსში</t>
  </si>
  <si>
    <t>00004087; 00004088; 000040?</t>
  </si>
  <si>
    <t>კომპიუტერი(დესკტოპი)–HP Pro 3400Minitower(QB054EA) მონიტორი –HP 2011x(LV876AA)20"LED LCD</t>
  </si>
  <si>
    <t>ავტომანქანა ჰიუნდაი  I10</t>
  </si>
  <si>
    <t>00004098; 00004109</t>
  </si>
  <si>
    <t>მაცივარი Beko DSE 27000</t>
  </si>
  <si>
    <t>00004103; 00004086; 00004104; 00004111; 00004110; 00004120; 00004097; 00004119; 00004117</t>
  </si>
  <si>
    <t>მაცივარი Beko DN159120 D</t>
  </si>
  <si>
    <t xml:space="preserve">00004105; </t>
  </si>
  <si>
    <t>ულტრადაბალი ტემპერატურის საყინულე DW-86L728</t>
  </si>
  <si>
    <t>00004101; 00004089; 00004093; 00004090; 00004091; 00004092; 00004094; 00004095; 00004114; 00004113; 00004112; 00004096</t>
  </si>
  <si>
    <t>ბინოკულარული მიკროსკოპი</t>
  </si>
  <si>
    <t>00004100;    00004099</t>
  </si>
  <si>
    <t>ფლუორესცენტიული მიკროსკოპი N84201</t>
  </si>
  <si>
    <t>შენიშვნა/მდებარეობა</t>
  </si>
  <si>
    <t xml:space="preserve">4178
</t>
  </si>
  <si>
    <t>საკონფერენციო მაგიდა ,  კოდი 212124/212125/212118</t>
  </si>
  <si>
    <t>კომბინირებული კარადა</t>
  </si>
  <si>
    <t xml:space="preserve">4530
</t>
  </si>
  <si>
    <t>4191
4580</t>
  </si>
  <si>
    <t>ცენტრიფუგა</t>
  </si>
  <si>
    <t>CHEVROLET AVEO</t>
  </si>
  <si>
    <t>სუძუკი (SUZUKI) SX4, ჰეტჩბეკი</t>
  </si>
  <si>
    <t>ლაბორატორიული კარადა - Instrument Cabinet, single glass door AD-209</t>
  </si>
  <si>
    <t> ჩანთა-Acer 15.6 " სამგზავრო Case ( LC.BAG0A.005 )</t>
  </si>
  <si>
    <t>სამეული</t>
  </si>
  <si>
    <t>პროგრამული უზრუნველყოფა  Win Pro 7 SP1 32-bit Inglese 1PK DSP მე DVD FQC - 04617</t>
  </si>
  <si>
    <t>მაცივარი BEKO DSE 27000</t>
  </si>
  <si>
    <t>ბათუმი</t>
  </si>
  <si>
    <t>ლეპტოპი -Laptop Notebook Acer TM5760 - 32373G50Mnsk</t>
  </si>
  <si>
    <t>მაუსი Mouse - HP USB Optical Travel Mouse ( RH304AA )</t>
  </si>
  <si>
    <t>თბილისი,
ფოთი</t>
  </si>
  <si>
    <t>4198
4567</t>
  </si>
  <si>
    <t>მანქანა Hyiundai I 102</t>
  </si>
  <si>
    <t>მუშა მდგომარეობაში</t>
  </si>
  <si>
    <t>ჩანთა</t>
  </si>
  <si>
    <t>კომპიუტერი ( desktop) Acer TM5760 - 32373G50Mnsk Notebook</t>
  </si>
  <si>
    <t>უვარგისი</t>
  </si>
  <si>
    <t>პროექტორი - HITACHI CP- X2515WN ( ნათურა DT01371 )</t>
  </si>
  <si>
    <t>კომპიუტერი-Cpmputer ( ლეპტოპი )) HP ProBook 4530s Notebook PC</t>
  </si>
  <si>
    <t>ინფექციური პათოლოგიის,შიდსისა და კლინიკური იმუნოლოგიის ს/პ ცენტრი</t>
  </si>
  <si>
    <t>შპს ფსიქიკური ჯანმრთელობის და ნარკომანიის პრევენციის ცენტრი</t>
  </si>
  <si>
    <t>ააიპ საინფორმაციო სამედიცინო-ფსიქოლოგიური ცენტრი თანადგომა</t>
  </si>
  <si>
    <t>ა(ა)იპ შიდსით დაავადებულთა დახმარების ფონდი</t>
  </si>
  <si>
    <t>ააიპ ზიანის შემცირების საქართველოს ქსელი</t>
  </si>
  <si>
    <t xml:space="preserve">სს ტუბერკულოზის და ფილტვის დაავადებათა ეროვნული ცენტრი </t>
  </si>
  <si>
    <t>მდგომარეობა</t>
  </si>
  <si>
    <t>სულ ჯამი:</t>
  </si>
  <si>
    <t>შეძენის/მიღების წელი</t>
  </si>
  <si>
    <t>2012</t>
  </si>
  <si>
    <t>2013</t>
  </si>
  <si>
    <t>დარიცხული ცვეთა 31/03/2016</t>
  </si>
  <si>
    <t>ისტორიული ღირებულება (6X7)</t>
  </si>
  <si>
    <t>ნარჩენი ღირებულება 31/03/2016 (8-9)</t>
  </si>
  <si>
    <t>#</t>
  </si>
  <si>
    <t>გლობალური ფონდის პროგრამის ძირითადი და მცირეფასიანი იმ აქტივების ნაშთები 2016 წლის 01 აპრილის მდგომარეობით, რომელიც შეძენილი და გადაცემულია  ძველი გრანტის ფარგლებში *</t>
  </si>
  <si>
    <t>ორგანიზაცია</t>
  </si>
  <si>
    <t>4185; 4186; 4187; 4532; 4533; 4534; 4536; 4542; 4543; 4544; 4545; 4554
4555; 4556; 4557; 4558
4559; 4560; 4561; 4562
4563; 4564</t>
  </si>
  <si>
    <t xml:space="preserve">თბილისი; თბილისი; თბილისი
ფოთი; ფოთი; ფოთი; ფოთი; ფოთი; ფოთი; ფოთი; ფოთი
ფოთი; ფოთი; ფოთი; ფოთი
ფოთი; ფოთი; ფოთი; ფოთი
ფოთი; ფოთი; ფოთი   </t>
  </si>
  <si>
    <t>4182; 4181; 4183</t>
  </si>
  <si>
    <t>გოგია; ჩხეტია; ჯიქია</t>
  </si>
  <si>
    <t xml:space="preserve">
ქუთაისი; ფოთი; ფოთი; გორი</t>
  </si>
  <si>
    <t xml:space="preserve">
4519; 4141; 4149; 4254</t>
  </si>
  <si>
    <t>4176; 4177; 4524; 4527; 4151; 4165; 4166; 4251; 4252</t>
  </si>
  <si>
    <t>თბილისი; თბილისი; სამტრედია; სამტრედია; ფოთი; ფოთი; ფოთი; გორი; გორი</t>
  </si>
  <si>
    <t xml:space="preserve">სამტრედია; სამტრედია; სამტრედია; ქუთაისი; ქუთაისი; ფოთი; ფოთი; ფოთი; ფოთი; ფოთი
</t>
  </si>
  <si>
    <t xml:space="preserve">4523; 4525; 4526; 4517; 4518; 4140; 4147; 4148; 4150; 4151
</t>
  </si>
  <si>
    <t>4190; 4199</t>
  </si>
  <si>
    <t>ჰეპა პლიუსი; აკესო</t>
  </si>
  <si>
    <t xml:space="preserve">4568; 4253; 4184 </t>
  </si>
  <si>
    <t>ფოთი; გორი ადმინისტრაცია   (2 ერთ)</t>
  </si>
  <si>
    <t>4521; 4152</t>
  </si>
  <si>
    <t>4522; 4564; 4179</t>
  </si>
  <si>
    <t>სამტრედია; ფოთი</t>
  </si>
  <si>
    <t>სამტრედია; ფოთი; ბათუმი</t>
  </si>
  <si>
    <t xml:space="preserve">ახალი ვექტორი; თელავი; სამტრედია; ქუთაისი; ფოთი; თბილისი/ზიანი
</t>
  </si>
  <si>
    <t xml:space="preserve">4194; 4238; 4520; 4517; 4139; 4175
</t>
  </si>
  <si>
    <t>00004210; 00004227,00004235; 00004208,00004207;00004026;00004027;00004037;00004042;00004031;00004038;00004039;00001;00002;00003;00004;00005;00006;00007;00009;000010;00011;00004217;00004218;00004219;00004220;00004224;00004225;00004226;00004228;00004229;00004230;00004231;00004207;00004209</t>
  </si>
  <si>
    <r>
      <t xml:space="preserve">
</t>
    </r>
    <r>
      <rPr>
        <sz val="10"/>
        <rFont val="Arial Black"/>
        <family val="2"/>
      </rPr>
      <t>(SAMSUNG RT37GCMG</t>
    </r>
    <r>
      <rPr>
        <sz val="10"/>
        <rFont val="AcadNusx"/>
      </rPr>
      <t>) macivari, mSrali tipis, orkarebiani, 304 litriani antibaqteriuli SriT</t>
    </r>
  </si>
  <si>
    <r>
      <t xml:space="preserve">
HP</t>
    </r>
    <r>
      <rPr>
        <sz val="10"/>
        <rFont val="Arial"/>
        <family val="2"/>
      </rPr>
      <t xml:space="preserve"> ProBook 4520s</t>
    </r>
    <r>
      <rPr>
        <sz val="10"/>
        <rFont val="AcadNusx"/>
      </rPr>
      <t xml:space="preserve">
CineTi , leptopi</t>
    </r>
  </si>
  <si>
    <r>
      <t xml:space="preserve">HP LaserJet M1212nfMFP - CE841A 
</t>
    </r>
    <r>
      <rPr>
        <sz val="10"/>
        <rFont val="AcadNusx"/>
      </rPr>
      <t>CineTi (kombinirebuli printeri)</t>
    </r>
  </si>
  <si>
    <r>
      <t xml:space="preserve">HP LaserJet M1212nfMFP - CE841A
</t>
    </r>
    <r>
      <rPr>
        <sz val="10"/>
        <rFont val="AcadNusx"/>
      </rPr>
      <t>CineTi (kombinirebuli printeri)</t>
    </r>
  </si>
  <si>
    <t>ნარჩენი ღირებულება 31/03/2016    (8-9)</t>
  </si>
  <si>
    <t xml:space="preserve">ისტორიული ღირებულება </t>
  </si>
  <si>
    <t xml:space="preserve">ნარჩენი ღირებულება 31/03/2016    </t>
  </si>
  <si>
    <t>პიპეტი მექანიკური ერთარხიანი 100-1000 მკლ</t>
  </si>
  <si>
    <t>პიპეტი მექანიკური ერთარხიანი 20-200 მკლ</t>
  </si>
  <si>
    <t>შტატივი მრავალფუნქციური</t>
  </si>
  <si>
    <t>შტატივი მექანიკური პიპეტებისთვის</t>
  </si>
  <si>
    <t>pipetebi</t>
  </si>
  <si>
    <t>სსიპ ლ.საყვარელიძის სახელობის დაავადებათა კონტროლის და საზოგადოებრივი ჯანმრთელობის ეროვნული ცენტრი</t>
  </si>
  <si>
    <t xml:space="preserve"> სულ ჯამი:</t>
  </si>
  <si>
    <t>შიდსის პროგრამა ჯამი:</t>
  </si>
  <si>
    <t>საოფისე(კომპ) სავარძელი</t>
  </si>
  <si>
    <t>ცეცხლგამძლე სალარო</t>
  </si>
  <si>
    <t>ასლის გადამღები მანქანა</t>
  </si>
  <si>
    <t>ფაქსი</t>
  </si>
  <si>
    <t>მაცივარი</t>
  </si>
  <si>
    <t>IP Telephone - Grandstream GXP 2000</t>
  </si>
  <si>
    <t>Small table</t>
  </si>
  <si>
    <t>Electronic marker Hitachi EL Pen KIT FX-DUO/TRIO</t>
  </si>
  <si>
    <t>Inteactive board- HITACHI StarBoard FX-TRIO-77S</t>
  </si>
  <si>
    <t>Table  HAMA 84041 LCD/PL RACK 1000 3SHE BLK</t>
  </si>
  <si>
    <t>MonitorAOC MONITOR 21.5"</t>
  </si>
  <si>
    <t>Projector Optoma EX665</t>
  </si>
  <si>
    <t>Wall Mount-OPCUWM900</t>
  </si>
  <si>
    <t>TV SONY LCD TV KDL 32EX520</t>
  </si>
  <si>
    <t>HDMI 19pin M/M 5, black, InLine 17605P</t>
  </si>
  <si>
    <t>საოფისე მაგიდა</t>
  </si>
  <si>
    <t>ტუმბო გორგოლაჭებიანი</t>
  </si>
  <si>
    <t>საოფისე კარადა</t>
  </si>
  <si>
    <t>სკანერი</t>
  </si>
  <si>
    <t>საკონფერენციო მაგიდა</t>
  </si>
  <si>
    <t>დივანი 3ადგილიანი</t>
  </si>
  <si>
    <t>დივანი 1 ადგილიანი</t>
  </si>
  <si>
    <t>საკონფერენციო სკამი</t>
  </si>
  <si>
    <t>პრინტერი</t>
  </si>
  <si>
    <t>Access point wireless HP</t>
  </si>
  <si>
    <t>კომპიუტერი (ლეპტოპი)</t>
  </si>
  <si>
    <t>მაცივარი BEKO DN 159120 D</t>
  </si>
  <si>
    <t xml:space="preserve">მაცივარი BEKO DSE 27000 </t>
  </si>
  <si>
    <t>ავტომანქანა CHEVROLET EPIKA</t>
  </si>
  <si>
    <t>Vehicle - Suzuki SX4 GS1.6</t>
  </si>
  <si>
    <t>ავტომანქანა შევროლე ავო VGV116</t>
  </si>
  <si>
    <t>ავტომანქანა HYUNDAI  I 10 CGC 475</t>
  </si>
  <si>
    <t>ავტომანქანა HYUNDAI  I 10 CGC 879</t>
  </si>
  <si>
    <t>ავტომანქანა HYUNDAI IX35 2.0 M/T</t>
  </si>
  <si>
    <t>212128/118</t>
  </si>
  <si>
    <t>HP Laserjet M3027 MFP GF_PR_SSF_00189</t>
  </si>
  <si>
    <t>212124/127/118</t>
  </si>
  <si>
    <t>HP Laserjet P 2035n</t>
  </si>
  <si>
    <t>GEO-607-G06-H</t>
  </si>
  <si>
    <t>GEO-S10-G07-H</t>
  </si>
  <si>
    <t>2014</t>
  </si>
  <si>
    <t>QZKOY11288</t>
  </si>
  <si>
    <t>20EYVGNB80350CC5</t>
  </si>
  <si>
    <t>20ETVGNB80350CCO</t>
  </si>
  <si>
    <t>20ETVGNB80350CBE</t>
  </si>
  <si>
    <t>20ETVGNB80350CC4</t>
  </si>
  <si>
    <t>20ETVGNB80350CC3</t>
  </si>
  <si>
    <t>20ETVGNB80350CCC</t>
  </si>
  <si>
    <t>20ETVGNB80350CC8</t>
  </si>
  <si>
    <t>20ETVGNB80350CCB</t>
  </si>
  <si>
    <t>20ETVGNB80350CC7</t>
  </si>
  <si>
    <t>20ETVGNB80350ECB</t>
  </si>
  <si>
    <t>20ETVGNB80350DV8</t>
  </si>
  <si>
    <t>20ETVGNB80350CC6</t>
  </si>
  <si>
    <t>20ETVGNB80350CC9</t>
  </si>
  <si>
    <t>20ETVGNB80350CVF</t>
  </si>
  <si>
    <t>20ETVGNB80350CC1</t>
  </si>
  <si>
    <t>20ETVGNB80350CBD</t>
  </si>
  <si>
    <t>გლობალური ფონდის პროგრამების ფარგლებში განმახორციელებელ ორგანიზაციასა და მომსახურების მომწოდებელ ორგანიზაციებზე მუდმივ სარგებლობაში გადასაცემი ძირითადი და მცირეფასიანი აქტივების ჩამონათვალი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</si>
</sst>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0.0"/>
    <numFmt numFmtId="166" formatCode="_-* #,##0\ _L_a_r_i_-;\-* #,##0\ _L_a_r_i_-;_-* &quot;-&quot;??\ _L_a_r_i_-;_-@_-"/>
    <numFmt numFmtId="167" formatCode="#,##0_ ;\-#,##0\ "/>
    <numFmt numFmtId="168" formatCode="[$-409]d\-mmm\-yy;@"/>
  </numFmts>
  <fonts count="39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Cambria"/>
      <family val="1"/>
    </font>
    <font>
      <sz val="11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name val="AcadNusx"/>
    </font>
    <font>
      <sz val="10"/>
      <name val="Arial Black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8"/>
      <name val="Calibri Light"/>
      <family val="1"/>
      <scheme val="major"/>
    </font>
    <font>
      <sz val="8"/>
      <name val="Arial"/>
      <family val="2"/>
      <charset val="204"/>
    </font>
    <font>
      <b/>
      <sz val="10"/>
      <color theme="1"/>
      <name val="Calibri"/>
      <family val="2"/>
      <charset val="1"/>
      <scheme val="minor"/>
    </font>
    <font>
      <b/>
      <sz val="9"/>
      <name val="AcadNusx"/>
    </font>
    <font>
      <sz val="9"/>
      <name val="AcadNusx"/>
    </font>
    <font>
      <b/>
      <sz val="9"/>
      <name val="Sylfaen"/>
      <family val="1"/>
    </font>
    <font>
      <sz val="9"/>
      <name val="Sylfaen"/>
      <family val="1"/>
    </font>
    <font>
      <sz val="9"/>
      <name val="Arial"/>
      <family val="2"/>
    </font>
    <font>
      <sz val="9"/>
      <color theme="1"/>
      <name val="Sylfaen"/>
      <family val="1"/>
    </font>
    <font>
      <sz val="8"/>
      <name val="ORIS"/>
      <family val="2"/>
    </font>
    <font>
      <b/>
      <sz val="10"/>
      <name val="ORIS"/>
      <family val="2"/>
    </font>
    <font>
      <b/>
      <sz val="12"/>
      <name val="ORIS"/>
      <family val="2"/>
    </font>
    <font>
      <sz val="8"/>
      <color theme="1"/>
      <name val="Calibri"/>
      <family val="2"/>
      <charset val="1"/>
      <scheme val="minor"/>
    </font>
    <font>
      <b/>
      <sz val="8"/>
      <color theme="1"/>
      <name val="Calibri"/>
      <family val="1"/>
      <charset val="204"/>
      <scheme val="minor"/>
    </font>
    <font>
      <b/>
      <sz val="11"/>
      <name val="Arial"/>
      <family val="2"/>
    </font>
    <font>
      <b/>
      <sz val="11"/>
      <name val="ORIS"/>
      <family val="2"/>
    </font>
    <font>
      <b/>
      <sz val="11"/>
      <color theme="1"/>
      <name val="Calibri"/>
      <family val="1"/>
      <charset val="204"/>
      <scheme val="minor"/>
    </font>
    <font>
      <b/>
      <sz val="9"/>
      <name val="Arial"/>
      <family val="2"/>
    </font>
    <font>
      <b/>
      <sz val="8"/>
      <name val="ORIS"/>
      <family val="2"/>
    </font>
    <font>
      <sz val="9"/>
      <color theme="1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10" fillId="0" borderId="0"/>
    <xf numFmtId="164" fontId="12" fillId="0" borderId="0" applyFont="0" applyFill="0" applyBorder="0" applyAlignment="0" applyProtection="0"/>
    <xf numFmtId="0" fontId="5" fillId="0" borderId="0"/>
    <xf numFmtId="0" fontId="2" fillId="0" borderId="0"/>
    <xf numFmtId="0" fontId="17" fillId="0" borderId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left" vertical="center" wrapText="1"/>
    </xf>
    <xf numFmtId="0" fontId="2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wrapText="1"/>
    </xf>
    <xf numFmtId="0" fontId="28" fillId="0" borderId="1" xfId="0" applyNumberFormat="1" applyFont="1" applyFill="1" applyBorder="1" applyAlignment="1">
      <alignment horizontal="left" wrapText="1"/>
    </xf>
    <xf numFmtId="0" fontId="29" fillId="0" borderId="26" xfId="0" applyNumberFormat="1" applyFont="1" applyFill="1" applyBorder="1" applyAlignment="1">
      <alignment horizontal="center" wrapText="1"/>
    </xf>
    <xf numFmtId="0" fontId="29" fillId="0" borderId="27" xfId="0" applyNumberFormat="1" applyFont="1" applyFill="1" applyBorder="1" applyAlignment="1">
      <alignment horizontal="center" wrapText="1"/>
    </xf>
    <xf numFmtId="0" fontId="29" fillId="0" borderId="22" xfId="0" applyNumberFormat="1" applyFont="1" applyFill="1" applyBorder="1" applyAlignment="1">
      <alignment horizontal="center" wrapText="1"/>
    </xf>
    <xf numFmtId="0" fontId="31" fillId="0" borderId="8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center" wrapText="1"/>
    </xf>
    <xf numFmtId="0" fontId="28" fillId="0" borderId="10" xfId="0" applyNumberFormat="1" applyFont="1" applyFill="1" applyBorder="1" applyAlignment="1">
      <alignment horizontal="left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10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wrapText="1"/>
    </xf>
    <xf numFmtId="0" fontId="28" fillId="0" borderId="11" xfId="0" applyNumberFormat="1" applyFont="1" applyFill="1" applyBorder="1" applyAlignment="1">
      <alignment horizontal="center" wrapText="1"/>
    </xf>
    <xf numFmtId="0" fontId="32" fillId="0" borderId="27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166" fontId="26" fillId="0" borderId="16" xfId="6" applyNumberFormat="1" applyFont="1" applyBorder="1" applyAlignment="1">
      <alignment horizontal="center" vertical="center" wrapText="1"/>
    </xf>
    <xf numFmtId="166" fontId="26" fillId="0" borderId="1" xfId="6" applyNumberFormat="1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wrapText="1"/>
    </xf>
    <xf numFmtId="0" fontId="28" fillId="0" borderId="2" xfId="0" applyNumberFormat="1" applyFont="1" applyFill="1" applyBorder="1" applyAlignment="1">
      <alignment horizontal="left" wrapText="1"/>
    </xf>
    <xf numFmtId="49" fontId="25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166" fontId="26" fillId="0" borderId="2" xfId="6" applyNumberFormat="1" applyFont="1" applyBorder="1" applyAlignment="1">
      <alignment horizontal="center" vertical="center" wrapText="1"/>
    </xf>
    <xf numFmtId="0" fontId="28" fillId="0" borderId="18" xfId="0" applyNumberFormat="1" applyFont="1" applyFill="1" applyBorder="1" applyAlignment="1">
      <alignment horizontal="center" wrapText="1"/>
    </xf>
    <xf numFmtId="0" fontId="28" fillId="0" borderId="20" xfId="0" applyNumberFormat="1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0" borderId="5" xfId="11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166" fontId="26" fillId="0" borderId="10" xfId="6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0" fontId="0" fillId="0" borderId="0" xfId="0" applyFill="1"/>
    <xf numFmtId="0" fontId="6" fillId="0" borderId="0" xfId="4" applyFill="1"/>
    <xf numFmtId="166" fontId="33" fillId="0" borderId="5" xfId="6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center"/>
    </xf>
    <xf numFmtId="0" fontId="24" fillId="0" borderId="29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left" vertical="center" wrapText="1"/>
    </xf>
    <xf numFmtId="164" fontId="22" fillId="0" borderId="29" xfId="11" applyNumberFormat="1" applyFont="1" applyFill="1" applyBorder="1" applyAlignment="1">
      <alignment horizontal="center" vertical="center" wrapText="1"/>
    </xf>
    <xf numFmtId="166" fontId="33" fillId="0" borderId="29" xfId="6" applyNumberFormat="1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left" wrapText="1"/>
    </xf>
    <xf numFmtId="0" fontId="0" fillId="0" borderId="8" xfId="0" applyFill="1" applyBorder="1" applyAlignment="1">
      <alignment horizontal="center"/>
    </xf>
    <xf numFmtId="0" fontId="28" fillId="0" borderId="9" xfId="0" applyNumberFormat="1" applyFont="1" applyFill="1" applyBorder="1" applyAlignment="1">
      <alignment horizontal="left" wrapText="1"/>
    </xf>
    <xf numFmtId="0" fontId="28" fillId="0" borderId="14" xfId="0" applyNumberFormat="1" applyFont="1" applyFill="1" applyBorder="1" applyAlignment="1">
      <alignment horizontal="center" wrapText="1"/>
    </xf>
    <xf numFmtId="0" fontId="28" fillId="0" borderId="14" xfId="0" applyNumberFormat="1" applyFont="1" applyFill="1" applyBorder="1" applyAlignment="1">
      <alignment horizontal="left" wrapText="1"/>
    </xf>
    <xf numFmtId="49" fontId="3" fillId="0" borderId="14" xfId="1" applyNumberFormat="1" applyFont="1" applyFill="1" applyBorder="1" applyAlignment="1">
      <alignment horizontal="center" vertical="center" wrapText="1"/>
    </xf>
    <xf numFmtId="166" fontId="26" fillId="0" borderId="14" xfId="6" applyNumberFormat="1" applyFont="1" applyBorder="1" applyAlignment="1">
      <alignment horizontal="center" vertical="center" wrapText="1"/>
    </xf>
    <xf numFmtId="0" fontId="28" fillId="0" borderId="13" xfId="0" applyNumberFormat="1" applyFont="1" applyFill="1" applyBorder="1" applyAlignment="1">
      <alignment horizontal="left" wrapText="1"/>
    </xf>
    <xf numFmtId="0" fontId="32" fillId="0" borderId="27" xfId="0" applyFont="1" applyBorder="1" applyAlignment="1">
      <alignment vertical="center"/>
    </xf>
    <xf numFmtId="166" fontId="26" fillId="0" borderId="16" xfId="6" applyNumberFormat="1" applyFont="1" applyBorder="1" applyAlignment="1">
      <alignment vertical="center" wrapText="1"/>
    </xf>
    <xf numFmtId="166" fontId="26" fillId="0" borderId="1" xfId="6" applyNumberFormat="1" applyFont="1" applyBorder="1" applyAlignment="1">
      <alignment vertical="center" wrapText="1"/>
    </xf>
    <xf numFmtId="166" fontId="26" fillId="0" borderId="14" xfId="6" applyNumberFormat="1" applyFont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0" fillId="0" borderId="0" xfId="0" applyFill="1" applyAlignment="1"/>
    <xf numFmtId="0" fontId="29" fillId="0" borderId="26" xfId="0" applyNumberFormat="1" applyFont="1" applyFill="1" applyBorder="1" applyAlignment="1">
      <alignment horizontal="center" vertical="center" wrapText="1"/>
    </xf>
    <xf numFmtId="0" fontId="29" fillId="0" borderId="27" xfId="0" applyNumberFormat="1" applyFont="1" applyFill="1" applyBorder="1" applyAlignment="1">
      <alignment horizontal="center" vertical="center" wrapText="1"/>
    </xf>
    <xf numFmtId="0" fontId="29" fillId="0" borderId="27" xfId="0" applyNumberFormat="1" applyFont="1" applyFill="1" applyBorder="1" applyAlignment="1">
      <alignment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left" wrapText="1"/>
    </xf>
    <xf numFmtId="0" fontId="29" fillId="0" borderId="5" xfId="0" applyNumberFormat="1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left" wrapText="1"/>
    </xf>
    <xf numFmtId="166" fontId="26" fillId="0" borderId="15" xfId="6" applyNumberFormat="1" applyFont="1" applyBorder="1" applyAlignment="1">
      <alignment horizontal="center" vertical="center" wrapText="1"/>
    </xf>
    <xf numFmtId="166" fontId="26" fillId="0" borderId="9" xfId="6" applyNumberFormat="1" applyFont="1" applyBorder="1" applyAlignment="1">
      <alignment horizontal="center" vertical="center" wrapText="1"/>
    </xf>
    <xf numFmtId="166" fontId="26" fillId="0" borderId="7" xfId="6" applyNumberFormat="1" applyFont="1" applyBorder="1" applyAlignment="1">
      <alignment horizontal="center" vertical="center" wrapText="1"/>
    </xf>
    <xf numFmtId="167" fontId="36" fillId="0" borderId="5" xfId="6" applyNumberFormat="1" applyFont="1" applyBorder="1" applyAlignment="1">
      <alignment horizontal="center" vertical="center" wrapText="1"/>
    </xf>
    <xf numFmtId="167" fontId="36" fillId="0" borderId="4" xfId="6" applyNumberFormat="1" applyFont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left" wrapText="1"/>
    </xf>
    <xf numFmtId="0" fontId="28" fillId="0" borderId="1" xfId="0" applyNumberFormat="1" applyFont="1" applyFill="1" applyBorder="1" applyAlignment="1">
      <alignment horizontal="left" wrapText="1"/>
    </xf>
    <xf numFmtId="0" fontId="19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0" fillId="0" borderId="32" xfId="0" applyFill="1" applyBorder="1" applyAlignment="1">
      <alignment horizontal="center"/>
    </xf>
    <xf numFmtId="0" fontId="38" fillId="2" borderId="1" xfId="1" applyFont="1" applyFill="1" applyBorder="1" applyAlignment="1">
      <alignment horizontal="center" vertical="center" wrapText="1"/>
    </xf>
    <xf numFmtId="0" fontId="38" fillId="2" borderId="1" xfId="7" applyFont="1" applyFill="1" applyBorder="1" applyAlignment="1">
      <alignment horizontal="center" vertical="center" wrapText="1"/>
    </xf>
    <xf numFmtId="0" fontId="38" fillId="2" borderId="1" xfId="7" applyFont="1" applyFill="1" applyBorder="1" applyAlignment="1">
      <alignment horizontal="center" vertical="center"/>
    </xf>
    <xf numFmtId="168" fontId="38" fillId="2" borderId="1" xfId="1" applyNumberFormat="1" applyFont="1" applyFill="1" applyBorder="1" applyAlignment="1">
      <alignment horizontal="center" vertical="center" wrapText="1"/>
    </xf>
    <xf numFmtId="0" fontId="38" fillId="2" borderId="1" xfId="1" applyFont="1" applyFill="1" applyBorder="1" applyAlignment="1">
      <alignment horizontal="center" vertical="center"/>
    </xf>
    <xf numFmtId="165" fontId="38" fillId="2" borderId="1" xfId="7" applyNumberFormat="1" applyFont="1" applyFill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0" fillId="0" borderId="0" xfId="0" applyAlignment="1"/>
    <xf numFmtId="0" fontId="29" fillId="0" borderId="27" xfId="0" applyNumberFormat="1" applyFont="1" applyFill="1" applyBorder="1" applyAlignment="1">
      <alignment horizontal="center" vertical="center"/>
    </xf>
    <xf numFmtId="0" fontId="38" fillId="2" borderId="1" xfId="1" applyFont="1" applyFill="1" applyBorder="1" applyAlignment="1">
      <alignment vertical="center"/>
    </xf>
    <xf numFmtId="0" fontId="38" fillId="2" borderId="1" xfId="7" applyFont="1" applyFill="1" applyBorder="1" applyAlignment="1">
      <alignment vertical="center"/>
    </xf>
    <xf numFmtId="0" fontId="38" fillId="0" borderId="1" xfId="1" applyFont="1" applyFill="1" applyBorder="1" applyAlignment="1">
      <alignment vertical="center"/>
    </xf>
    <xf numFmtId="0" fontId="38" fillId="0" borderId="1" xfId="7" applyFont="1" applyFill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0" fillId="0" borderId="17" xfId="0" applyFill="1" applyBorder="1" applyAlignment="1">
      <alignment horizontal="center"/>
    </xf>
    <xf numFmtId="0" fontId="38" fillId="2" borderId="16" xfId="1" applyFont="1" applyFill="1" applyBorder="1" applyAlignment="1">
      <alignment vertical="center"/>
    </xf>
    <xf numFmtId="0" fontId="38" fillId="2" borderId="16" xfId="1" applyFont="1" applyFill="1" applyBorder="1" applyAlignment="1">
      <alignment horizontal="center" vertical="center" wrapText="1"/>
    </xf>
    <xf numFmtId="0" fontId="38" fillId="2" borderId="16" xfId="7" applyFont="1" applyFill="1" applyBorder="1" applyAlignment="1">
      <alignment horizontal="center" vertical="center"/>
    </xf>
    <xf numFmtId="0" fontId="25" fillId="0" borderId="16" xfId="0" applyNumberFormat="1" applyFont="1" applyBorder="1" applyAlignment="1">
      <alignment horizontal="center" vertical="center"/>
    </xf>
    <xf numFmtId="0" fontId="38" fillId="0" borderId="14" xfId="7" applyFont="1" applyFill="1" applyBorder="1" applyAlignment="1">
      <alignment vertical="center"/>
    </xf>
    <xf numFmtId="49" fontId="38" fillId="0" borderId="14" xfId="1" applyNumberFormat="1" applyFont="1" applyFill="1" applyBorder="1" applyAlignment="1">
      <alignment horizontal="center" vertical="center" wrapText="1"/>
    </xf>
    <xf numFmtId="165" fontId="38" fillId="0" borderId="14" xfId="7" applyNumberFormat="1" applyFont="1" applyFill="1" applyBorder="1" applyAlignment="1">
      <alignment horizontal="center" vertical="center" wrapText="1"/>
    </xf>
    <xf numFmtId="0" fontId="25" fillId="0" borderId="14" xfId="0" applyNumberFormat="1" applyFont="1" applyBorder="1" applyAlignment="1">
      <alignment horizontal="center" vertical="center"/>
    </xf>
    <xf numFmtId="164" fontId="0" fillId="0" borderId="0" xfId="0" applyNumberFormat="1"/>
    <xf numFmtId="0" fontId="37" fillId="0" borderId="6" xfId="0" applyNumberFormat="1" applyFont="1" applyFill="1" applyBorder="1" applyAlignment="1">
      <alignment horizontal="left" wrapText="1"/>
    </xf>
    <xf numFmtId="0" fontId="37" fillId="0" borderId="5" xfId="0" applyNumberFormat="1" applyFont="1" applyFill="1" applyBorder="1" applyAlignment="1">
      <alignment horizontal="left" wrapText="1"/>
    </xf>
    <xf numFmtId="0" fontId="34" fillId="0" borderId="6" xfId="0" applyNumberFormat="1" applyFont="1" applyFill="1" applyBorder="1" applyAlignment="1">
      <alignment horizontal="left" wrapText="1"/>
    </xf>
    <xf numFmtId="0" fontId="34" fillId="0" borderId="5" xfId="0" applyNumberFormat="1" applyFont="1" applyFill="1" applyBorder="1" applyAlignment="1">
      <alignment horizontal="left" wrapText="1"/>
    </xf>
    <xf numFmtId="0" fontId="37" fillId="0" borderId="31" xfId="0" applyNumberFormat="1" applyFont="1" applyFill="1" applyBorder="1" applyAlignment="1">
      <alignment horizontal="left" wrapText="1"/>
    </xf>
    <xf numFmtId="0" fontId="37" fillId="0" borderId="30" xfId="0" applyNumberFormat="1" applyFont="1" applyFill="1" applyBorder="1" applyAlignment="1">
      <alignment horizontal="left" wrapText="1"/>
    </xf>
    <xf numFmtId="0" fontId="28" fillId="0" borderId="17" xfId="0" applyNumberFormat="1" applyFont="1" applyFill="1" applyBorder="1" applyAlignment="1">
      <alignment horizontal="left" wrapText="1"/>
    </xf>
    <xf numFmtId="0" fontId="28" fillId="0" borderId="16" xfId="0" applyNumberFormat="1" applyFont="1" applyFill="1" applyBorder="1" applyAlignment="1">
      <alignment horizontal="left" wrapText="1"/>
    </xf>
    <xf numFmtId="0" fontId="28" fillId="0" borderId="8" xfId="0" applyNumberFormat="1" applyFont="1" applyFill="1" applyBorder="1" applyAlignment="1">
      <alignment horizontal="left" wrapText="1"/>
    </xf>
    <xf numFmtId="0" fontId="28" fillId="0" borderId="1" xfId="0" applyNumberFormat="1" applyFont="1" applyFill="1" applyBorder="1" applyAlignment="1">
      <alignment horizontal="left" wrapText="1"/>
    </xf>
    <xf numFmtId="0" fontId="28" fillId="0" borderId="23" xfId="0" applyNumberFormat="1" applyFont="1" applyFill="1" applyBorder="1" applyAlignment="1">
      <alignment horizontal="left" wrapText="1"/>
    </xf>
    <xf numFmtId="0" fontId="28" fillId="0" borderId="2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1" fillId="0" borderId="3" xfId="4" applyFont="1" applyFill="1" applyBorder="1" applyAlignment="1">
      <alignment horizontal="center"/>
    </xf>
    <xf numFmtId="0" fontId="30" fillId="0" borderId="24" xfId="0" applyNumberFormat="1" applyFont="1" applyFill="1" applyBorder="1" applyAlignment="1">
      <alignment horizontal="center" wrapText="1"/>
    </xf>
    <xf numFmtId="0" fontId="30" fillId="0" borderId="25" xfId="0" applyNumberFormat="1" applyFont="1" applyFill="1" applyBorder="1" applyAlignment="1">
      <alignment horizontal="center" wrapText="1"/>
    </xf>
    <xf numFmtId="0" fontId="30" fillId="0" borderId="21" xfId="0" applyNumberFormat="1" applyFont="1" applyFill="1" applyBorder="1" applyAlignment="1">
      <alignment horizontal="center" wrapText="1"/>
    </xf>
    <xf numFmtId="0" fontId="35" fillId="0" borderId="6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30" fillId="0" borderId="24" xfId="0" applyNumberFormat="1" applyFont="1" applyFill="1" applyBorder="1" applyAlignment="1">
      <alignment horizontal="center" vertical="center" wrapText="1"/>
    </xf>
    <xf numFmtId="0" fontId="30" fillId="0" borderId="25" xfId="0" applyNumberFormat="1" applyFont="1" applyFill="1" applyBorder="1" applyAlignment="1">
      <alignment horizontal="center" vertical="center" wrapText="1"/>
    </xf>
    <xf numFmtId="0" fontId="30" fillId="0" borderId="21" xfId="0" applyNumberFormat="1" applyFont="1" applyFill="1" applyBorder="1" applyAlignment="1">
      <alignment horizontal="center" vertical="center" wrapText="1"/>
    </xf>
  </cellXfs>
  <cellStyles count="14">
    <cellStyle name="Comma" xfId="6" builtinId="3"/>
    <cellStyle name="Comma 19" xfId="3"/>
    <cellStyle name="Comma 2" xfId="2"/>
    <cellStyle name="Comma 2 2" xfId="10"/>
    <cellStyle name="Comma 3" xfId="11"/>
    <cellStyle name="Comma 3 2" xfId="13"/>
    <cellStyle name="Comma 4" xfId="12"/>
    <cellStyle name="Normal" xfId="0" builtinId="0"/>
    <cellStyle name="Normal 10" xfId="1"/>
    <cellStyle name="Normal 2" xfId="9"/>
    <cellStyle name="Normal 2 13" xfId="7"/>
    <cellStyle name="Normal 2 2" xfId="8"/>
    <cellStyle name="Normal 23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V235"/>
  <sheetViews>
    <sheetView topLeftCell="A223" workbookViewId="0">
      <selection activeCell="E233" sqref="E233"/>
    </sheetView>
  </sheetViews>
  <sheetFormatPr defaultRowHeight="15"/>
  <cols>
    <col min="1" max="1" width="1.42578125" style="54" customWidth="1"/>
    <col min="2" max="2" width="4" style="54" customWidth="1"/>
    <col min="3" max="3" width="29.28515625" style="54" customWidth="1"/>
    <col min="4" max="4" width="41.7109375" style="54" customWidth="1"/>
    <col min="5" max="5" width="12.5703125" style="54" customWidth="1"/>
    <col min="6" max="6" width="26.28515625" style="54" customWidth="1"/>
    <col min="7" max="7" width="12.42578125" style="84" customWidth="1"/>
    <col min="8" max="8" width="14.5703125" style="54" customWidth="1"/>
    <col min="9" max="9" width="13.85546875" style="54" customWidth="1"/>
    <col min="10" max="10" width="13.7109375" style="54" customWidth="1"/>
    <col min="11" max="11" width="12.85546875" style="54" customWidth="1"/>
    <col min="12" max="12" width="13" style="54" customWidth="1"/>
    <col min="13" max="13" width="25.140625" style="54" customWidth="1"/>
    <col min="14" max="14" width="16.28515625" style="54" customWidth="1"/>
    <col min="15" max="47" width="9" style="54"/>
  </cols>
  <sheetData>
    <row r="1" spans="2:13" s="54" customFormat="1"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2:13" s="54" customFormat="1" ht="27" customHeight="1">
      <c r="B2" s="144" t="s">
        <v>291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6"/>
    </row>
    <row r="3" spans="2:13" s="54" customFormat="1" ht="15.75" thickBot="1">
      <c r="B3" s="55"/>
      <c r="C3" s="55"/>
      <c r="D3" s="55"/>
      <c r="E3" s="143"/>
      <c r="F3" s="143"/>
      <c r="G3" s="143"/>
      <c r="H3" s="143"/>
      <c r="I3" s="143"/>
      <c r="J3" s="143"/>
      <c r="K3" s="143"/>
      <c r="L3" s="143"/>
      <c r="M3" s="143"/>
    </row>
    <row r="4" spans="2:13" s="54" customFormat="1" ht="51.75" thickBot="1">
      <c r="B4" s="85" t="s">
        <v>290</v>
      </c>
      <c r="C4" s="86" t="s">
        <v>113</v>
      </c>
      <c r="D4" s="86" t="s">
        <v>0</v>
      </c>
      <c r="E4" s="86" t="s">
        <v>284</v>
      </c>
      <c r="F4" s="86" t="s">
        <v>1</v>
      </c>
      <c r="G4" s="87" t="s">
        <v>2</v>
      </c>
      <c r="H4" s="86" t="s">
        <v>3</v>
      </c>
      <c r="I4" s="86" t="s">
        <v>288</v>
      </c>
      <c r="J4" s="86" t="s">
        <v>287</v>
      </c>
      <c r="K4" s="86" t="s">
        <v>318</v>
      </c>
      <c r="L4" s="86" t="s">
        <v>282</v>
      </c>
      <c r="M4" s="88" t="s">
        <v>250</v>
      </c>
    </row>
    <row r="5" spans="2:13" s="54" customFormat="1" ht="15.75" thickBot="1">
      <c r="B5" s="58">
        <v>1</v>
      </c>
      <c r="C5" s="29">
        <v>2</v>
      </c>
      <c r="D5" s="59">
        <v>3</v>
      </c>
      <c r="E5" s="29">
        <v>4</v>
      </c>
      <c r="F5" s="59">
        <v>5</v>
      </c>
      <c r="G5" s="79">
        <v>6</v>
      </c>
      <c r="H5" s="59">
        <v>7</v>
      </c>
      <c r="I5" s="29">
        <v>8</v>
      </c>
      <c r="J5" s="59">
        <v>9</v>
      </c>
      <c r="K5" s="29">
        <v>10</v>
      </c>
      <c r="L5" s="59">
        <v>11</v>
      </c>
      <c r="M5" s="60">
        <v>12</v>
      </c>
    </row>
    <row r="6" spans="2:13" s="54" customFormat="1" ht="22.5" customHeight="1">
      <c r="B6" s="72">
        <v>1</v>
      </c>
      <c r="C6" s="27" t="s">
        <v>276</v>
      </c>
      <c r="D6" s="92" t="s">
        <v>4</v>
      </c>
      <c r="E6" s="70">
        <v>2012</v>
      </c>
      <c r="F6" s="92" t="s">
        <v>5</v>
      </c>
      <c r="G6" s="80">
        <v>1</v>
      </c>
      <c r="H6" s="31">
        <v>16</v>
      </c>
      <c r="I6" s="31">
        <f>G6*H6</f>
        <v>16</v>
      </c>
      <c r="J6" s="31">
        <v>0</v>
      </c>
      <c r="K6" s="31">
        <f>I6-J6</f>
        <v>16</v>
      </c>
      <c r="L6" s="92"/>
      <c r="M6" s="71"/>
    </row>
    <row r="7" spans="2:13" s="54" customFormat="1" ht="22.5" customHeight="1">
      <c r="B7" s="72">
        <v>2</v>
      </c>
      <c r="C7" s="12" t="s">
        <v>276</v>
      </c>
      <c r="D7" s="89" t="s">
        <v>6</v>
      </c>
      <c r="E7" s="57">
        <v>2012</v>
      </c>
      <c r="F7" s="89" t="s">
        <v>7</v>
      </c>
      <c r="G7" s="81">
        <v>1</v>
      </c>
      <c r="H7" s="32">
        <v>942</v>
      </c>
      <c r="I7" s="32">
        <f>G7*H7</f>
        <v>942</v>
      </c>
      <c r="J7" s="32">
        <v>0</v>
      </c>
      <c r="K7" s="32">
        <f t="shared" ref="K7:K70" si="0">I7-J7</f>
        <v>942</v>
      </c>
      <c r="L7" s="89"/>
      <c r="M7" s="73"/>
    </row>
    <row r="8" spans="2:13" s="54" customFormat="1" ht="22.5" customHeight="1">
      <c r="B8" s="72">
        <v>3</v>
      </c>
      <c r="C8" s="12" t="s">
        <v>276</v>
      </c>
      <c r="D8" s="89" t="s">
        <v>8</v>
      </c>
      <c r="E8" s="57">
        <v>2012</v>
      </c>
      <c r="F8" s="89" t="s">
        <v>5</v>
      </c>
      <c r="G8" s="81">
        <v>1</v>
      </c>
      <c r="H8" s="32">
        <v>290</v>
      </c>
      <c r="I8" s="32">
        <f t="shared" ref="I8:I71" si="1">G8*H8</f>
        <v>290</v>
      </c>
      <c r="J8" s="32">
        <v>0</v>
      </c>
      <c r="K8" s="32">
        <f t="shared" si="0"/>
        <v>290</v>
      </c>
      <c r="L8" s="89"/>
      <c r="M8" s="73"/>
    </row>
    <row r="9" spans="2:13" s="54" customFormat="1" ht="22.5" customHeight="1">
      <c r="B9" s="72">
        <v>4</v>
      </c>
      <c r="C9" s="12" t="s">
        <v>276</v>
      </c>
      <c r="D9" s="89" t="s">
        <v>9</v>
      </c>
      <c r="E9" s="57">
        <v>2012</v>
      </c>
      <c r="F9" s="89" t="s">
        <v>5</v>
      </c>
      <c r="G9" s="81">
        <v>1</v>
      </c>
      <c r="H9" s="32">
        <v>15</v>
      </c>
      <c r="I9" s="32">
        <f t="shared" si="1"/>
        <v>15</v>
      </c>
      <c r="J9" s="32">
        <v>0</v>
      </c>
      <c r="K9" s="32">
        <f t="shared" si="0"/>
        <v>15</v>
      </c>
      <c r="L9" s="89"/>
      <c r="M9" s="73"/>
    </row>
    <row r="10" spans="2:13" s="54" customFormat="1" ht="22.5" customHeight="1">
      <c r="B10" s="72">
        <v>5</v>
      </c>
      <c r="C10" s="12" t="s">
        <v>276</v>
      </c>
      <c r="D10" s="89" t="s">
        <v>10</v>
      </c>
      <c r="E10" s="57">
        <v>2012</v>
      </c>
      <c r="F10" s="89" t="s">
        <v>11</v>
      </c>
      <c r="G10" s="81">
        <v>1</v>
      </c>
      <c r="H10" s="32">
        <v>6461</v>
      </c>
      <c r="I10" s="32">
        <f t="shared" si="1"/>
        <v>6461</v>
      </c>
      <c r="J10" s="32">
        <v>4415.0166666666664</v>
      </c>
      <c r="K10" s="32">
        <f t="shared" si="0"/>
        <v>2045.9833333333336</v>
      </c>
      <c r="L10" s="89"/>
      <c r="M10" s="73"/>
    </row>
    <row r="11" spans="2:13" s="54" customFormat="1" ht="22.5" customHeight="1">
      <c r="B11" s="72">
        <v>6</v>
      </c>
      <c r="C11" s="12" t="s">
        <v>276</v>
      </c>
      <c r="D11" s="89" t="s">
        <v>12</v>
      </c>
      <c r="E11" s="57">
        <v>2012</v>
      </c>
      <c r="F11" s="89" t="s">
        <v>5</v>
      </c>
      <c r="G11" s="81">
        <v>1</v>
      </c>
      <c r="H11" s="32">
        <v>32</v>
      </c>
      <c r="I11" s="32">
        <f t="shared" si="1"/>
        <v>32</v>
      </c>
      <c r="J11" s="32">
        <v>0</v>
      </c>
      <c r="K11" s="32">
        <f t="shared" si="0"/>
        <v>32</v>
      </c>
      <c r="L11" s="89"/>
      <c r="M11" s="73"/>
    </row>
    <row r="12" spans="2:13" s="54" customFormat="1" ht="22.5" customHeight="1">
      <c r="B12" s="72">
        <v>7</v>
      </c>
      <c r="C12" s="12" t="s">
        <v>276</v>
      </c>
      <c r="D12" s="89" t="s">
        <v>13</v>
      </c>
      <c r="E12" s="57" t="s">
        <v>286</v>
      </c>
      <c r="F12" s="89">
        <v>8208</v>
      </c>
      <c r="G12" s="81">
        <v>1</v>
      </c>
      <c r="H12" s="32">
        <v>184553.24</v>
      </c>
      <c r="I12" s="32">
        <f t="shared" si="1"/>
        <v>184553.24</v>
      </c>
      <c r="J12" s="32">
        <v>92276.62000000001</v>
      </c>
      <c r="K12" s="32">
        <f t="shared" si="0"/>
        <v>92276.619999999981</v>
      </c>
      <c r="L12" s="89"/>
      <c r="M12" s="73"/>
    </row>
    <row r="13" spans="2:13" s="54" customFormat="1" ht="22.5" customHeight="1">
      <c r="B13" s="72">
        <v>8</v>
      </c>
      <c r="C13" s="12" t="s">
        <v>276</v>
      </c>
      <c r="D13" s="89" t="s">
        <v>14</v>
      </c>
      <c r="E13" s="57">
        <v>2012</v>
      </c>
      <c r="F13" s="89" t="s">
        <v>15</v>
      </c>
      <c r="G13" s="81">
        <v>1</v>
      </c>
      <c r="H13" s="32">
        <v>40</v>
      </c>
      <c r="I13" s="32">
        <f t="shared" si="1"/>
        <v>40</v>
      </c>
      <c r="J13" s="32">
        <v>0</v>
      </c>
      <c r="K13" s="32">
        <f t="shared" si="0"/>
        <v>40</v>
      </c>
      <c r="L13" s="89"/>
      <c r="M13" s="73"/>
    </row>
    <row r="14" spans="2:13" s="54" customFormat="1" ht="22.5" customHeight="1">
      <c r="B14" s="72">
        <v>9</v>
      </c>
      <c r="C14" s="12" t="s">
        <v>276</v>
      </c>
      <c r="D14" s="89" t="s">
        <v>16</v>
      </c>
      <c r="E14" s="57">
        <v>2012</v>
      </c>
      <c r="F14" s="89" t="s">
        <v>17</v>
      </c>
      <c r="G14" s="81">
        <v>1</v>
      </c>
      <c r="H14" s="32">
        <v>44</v>
      </c>
      <c r="I14" s="32">
        <f t="shared" si="1"/>
        <v>44</v>
      </c>
      <c r="J14" s="32">
        <v>0</v>
      </c>
      <c r="K14" s="32">
        <f t="shared" si="0"/>
        <v>44</v>
      </c>
      <c r="L14" s="89"/>
      <c r="M14" s="73"/>
    </row>
    <row r="15" spans="2:13" s="54" customFormat="1" ht="22.5" customHeight="1">
      <c r="B15" s="72">
        <v>10</v>
      </c>
      <c r="C15" s="12" t="s">
        <v>276</v>
      </c>
      <c r="D15" s="89" t="s">
        <v>18</v>
      </c>
      <c r="E15" s="57">
        <v>2012</v>
      </c>
      <c r="F15" s="89" t="s">
        <v>109</v>
      </c>
      <c r="G15" s="81">
        <v>1</v>
      </c>
      <c r="H15" s="32">
        <v>203</v>
      </c>
      <c r="I15" s="32">
        <f t="shared" si="1"/>
        <v>203</v>
      </c>
      <c r="J15" s="32">
        <v>0</v>
      </c>
      <c r="K15" s="32">
        <f t="shared" si="0"/>
        <v>203</v>
      </c>
      <c r="L15" s="89"/>
      <c r="M15" s="73"/>
    </row>
    <row r="16" spans="2:13" s="54" customFormat="1" ht="22.5" customHeight="1">
      <c r="B16" s="72">
        <v>11</v>
      </c>
      <c r="C16" s="12" t="s">
        <v>276</v>
      </c>
      <c r="D16" s="89" t="s">
        <v>19</v>
      </c>
      <c r="E16" s="57" t="s">
        <v>286</v>
      </c>
      <c r="F16" s="89"/>
      <c r="G16" s="81">
        <v>1</v>
      </c>
      <c r="H16" s="32">
        <v>4670</v>
      </c>
      <c r="I16" s="32">
        <f t="shared" si="1"/>
        <v>4670</v>
      </c>
      <c r="J16" s="32">
        <v>2179.333333333333</v>
      </c>
      <c r="K16" s="32">
        <f t="shared" si="0"/>
        <v>2490.666666666667</v>
      </c>
      <c r="L16" s="89"/>
      <c r="M16" s="73"/>
    </row>
    <row r="17" spans="2:13" s="54" customFormat="1" ht="33" customHeight="1">
      <c r="B17" s="72">
        <v>12</v>
      </c>
      <c r="C17" s="12" t="s">
        <v>276</v>
      </c>
      <c r="D17" s="89" t="s">
        <v>20</v>
      </c>
      <c r="E17" s="57">
        <v>2012</v>
      </c>
      <c r="F17" s="89" t="s">
        <v>21</v>
      </c>
      <c r="G17" s="81">
        <v>1</v>
      </c>
      <c r="H17" s="32">
        <v>1512</v>
      </c>
      <c r="I17" s="32">
        <f t="shared" si="1"/>
        <v>1512</v>
      </c>
      <c r="J17" s="32">
        <v>1058.3999999999999</v>
      </c>
      <c r="K17" s="32">
        <f t="shared" si="0"/>
        <v>453.60000000000014</v>
      </c>
      <c r="L17" s="89"/>
      <c r="M17" s="73"/>
    </row>
    <row r="18" spans="2:13" s="54" customFormat="1" ht="22.5" customHeight="1">
      <c r="B18" s="72">
        <v>13</v>
      </c>
      <c r="C18" s="12" t="s">
        <v>276</v>
      </c>
      <c r="D18" s="89" t="s">
        <v>8</v>
      </c>
      <c r="E18" s="57">
        <v>2012</v>
      </c>
      <c r="F18" s="89"/>
      <c r="G18" s="81">
        <v>1</v>
      </c>
      <c r="H18" s="32">
        <v>290</v>
      </c>
      <c r="I18" s="32">
        <f t="shared" si="1"/>
        <v>290</v>
      </c>
      <c r="J18" s="32">
        <v>0</v>
      </c>
      <c r="K18" s="32">
        <f t="shared" si="0"/>
        <v>290</v>
      </c>
      <c r="L18" s="89"/>
      <c r="M18" s="73"/>
    </row>
    <row r="19" spans="2:13" s="54" customFormat="1" ht="22.5" customHeight="1">
      <c r="B19" s="72">
        <v>14</v>
      </c>
      <c r="C19" s="12" t="s">
        <v>276</v>
      </c>
      <c r="D19" s="89" t="s">
        <v>22</v>
      </c>
      <c r="E19" s="57">
        <v>2012</v>
      </c>
      <c r="F19" s="89" t="s">
        <v>23</v>
      </c>
      <c r="G19" s="81">
        <v>1</v>
      </c>
      <c r="H19" s="32">
        <v>542</v>
      </c>
      <c r="I19" s="32">
        <f t="shared" si="1"/>
        <v>542</v>
      </c>
      <c r="J19" s="32">
        <v>0</v>
      </c>
      <c r="K19" s="32">
        <f t="shared" si="0"/>
        <v>542</v>
      </c>
      <c r="L19" s="89"/>
      <c r="M19" s="73"/>
    </row>
    <row r="20" spans="2:13" s="54" customFormat="1" ht="22.5" customHeight="1">
      <c r="B20" s="72">
        <v>15</v>
      </c>
      <c r="C20" s="12" t="s">
        <v>276</v>
      </c>
      <c r="D20" s="89" t="s">
        <v>9</v>
      </c>
      <c r="E20" s="57">
        <v>2012</v>
      </c>
      <c r="F20" s="89"/>
      <c r="G20" s="81">
        <v>1</v>
      </c>
      <c r="H20" s="32">
        <v>15</v>
      </c>
      <c r="I20" s="32">
        <f t="shared" si="1"/>
        <v>15</v>
      </c>
      <c r="J20" s="32">
        <v>0</v>
      </c>
      <c r="K20" s="32">
        <f t="shared" si="0"/>
        <v>15</v>
      </c>
      <c r="L20" s="89"/>
      <c r="M20" s="73"/>
    </row>
    <row r="21" spans="2:13" s="54" customFormat="1" ht="22.5" customHeight="1">
      <c r="B21" s="72">
        <v>16</v>
      </c>
      <c r="C21" s="12" t="s">
        <v>276</v>
      </c>
      <c r="D21" s="89" t="s">
        <v>24</v>
      </c>
      <c r="E21" s="57" t="s">
        <v>286</v>
      </c>
      <c r="F21" s="89">
        <v>275021668</v>
      </c>
      <c r="G21" s="81">
        <v>1</v>
      </c>
      <c r="H21" s="32">
        <v>99374.82</v>
      </c>
      <c r="I21" s="32">
        <f t="shared" si="1"/>
        <v>99374.82</v>
      </c>
      <c r="J21" s="32">
        <v>49687.41</v>
      </c>
      <c r="K21" s="32">
        <f t="shared" si="0"/>
        <v>49687.41</v>
      </c>
      <c r="L21" s="89"/>
      <c r="M21" s="73"/>
    </row>
    <row r="22" spans="2:13" s="54" customFormat="1" ht="22.5" customHeight="1">
      <c r="B22" s="72">
        <v>17</v>
      </c>
      <c r="C22" s="12" t="s">
        <v>276</v>
      </c>
      <c r="D22" s="89" t="s">
        <v>25</v>
      </c>
      <c r="E22" s="57" t="s">
        <v>286</v>
      </c>
      <c r="F22" s="89" t="s">
        <v>26</v>
      </c>
      <c r="G22" s="81">
        <v>1</v>
      </c>
      <c r="H22" s="32">
        <v>14901.04</v>
      </c>
      <c r="I22" s="32">
        <f t="shared" si="1"/>
        <v>14901.04</v>
      </c>
      <c r="J22" s="32">
        <v>6953.8186666666679</v>
      </c>
      <c r="K22" s="32">
        <f t="shared" si="0"/>
        <v>7947.221333333333</v>
      </c>
      <c r="L22" s="89"/>
      <c r="M22" s="73"/>
    </row>
    <row r="23" spans="2:13" s="54" customFormat="1" ht="22.5" customHeight="1">
      <c r="B23" s="72">
        <v>18</v>
      </c>
      <c r="C23" s="12" t="s">
        <v>276</v>
      </c>
      <c r="D23" s="89" t="s">
        <v>27</v>
      </c>
      <c r="E23" s="57">
        <v>2012</v>
      </c>
      <c r="F23" s="89"/>
      <c r="G23" s="81">
        <v>2</v>
      </c>
      <c r="H23" s="32">
        <v>635</v>
      </c>
      <c r="I23" s="32">
        <f t="shared" si="1"/>
        <v>1270</v>
      </c>
      <c r="J23" s="32">
        <v>0</v>
      </c>
      <c r="K23" s="32">
        <f t="shared" si="0"/>
        <v>1270</v>
      </c>
      <c r="L23" s="89"/>
      <c r="M23" s="73"/>
    </row>
    <row r="24" spans="2:13" s="54" customFormat="1" ht="22.5" customHeight="1">
      <c r="B24" s="72">
        <v>19</v>
      </c>
      <c r="C24" s="12" t="s">
        <v>276</v>
      </c>
      <c r="D24" s="89" t="s">
        <v>27</v>
      </c>
      <c r="E24" s="57">
        <v>2012</v>
      </c>
      <c r="F24" s="89"/>
      <c r="G24" s="81">
        <v>2</v>
      </c>
      <c r="H24" s="32">
        <v>635</v>
      </c>
      <c r="I24" s="32">
        <f t="shared" si="1"/>
        <v>1270</v>
      </c>
      <c r="J24" s="32">
        <v>0</v>
      </c>
      <c r="K24" s="32">
        <f t="shared" si="0"/>
        <v>1270</v>
      </c>
      <c r="L24" s="89"/>
      <c r="M24" s="73"/>
    </row>
    <row r="25" spans="2:13" s="54" customFormat="1" ht="22.5" customHeight="1">
      <c r="B25" s="72">
        <v>20</v>
      </c>
      <c r="C25" s="12" t="s">
        <v>276</v>
      </c>
      <c r="D25" s="89" t="s">
        <v>27</v>
      </c>
      <c r="E25" s="57">
        <v>2012</v>
      </c>
      <c r="F25" s="89"/>
      <c r="G25" s="81">
        <v>1</v>
      </c>
      <c r="H25" s="32">
        <v>635</v>
      </c>
      <c r="I25" s="32">
        <f t="shared" si="1"/>
        <v>635</v>
      </c>
      <c r="J25" s="32">
        <v>0</v>
      </c>
      <c r="K25" s="32">
        <f t="shared" si="0"/>
        <v>635</v>
      </c>
      <c r="L25" s="89"/>
      <c r="M25" s="73"/>
    </row>
    <row r="26" spans="2:13" s="54" customFormat="1" ht="22.5" customHeight="1">
      <c r="B26" s="72">
        <v>21</v>
      </c>
      <c r="C26" s="12" t="s">
        <v>276</v>
      </c>
      <c r="D26" s="89" t="s">
        <v>27</v>
      </c>
      <c r="E26" s="57">
        <v>2012</v>
      </c>
      <c r="F26" s="89"/>
      <c r="G26" s="81">
        <v>1</v>
      </c>
      <c r="H26" s="32">
        <v>635</v>
      </c>
      <c r="I26" s="32">
        <f t="shared" si="1"/>
        <v>635</v>
      </c>
      <c r="J26" s="32">
        <v>0</v>
      </c>
      <c r="K26" s="32">
        <f t="shared" si="0"/>
        <v>635</v>
      </c>
      <c r="L26" s="89"/>
      <c r="M26" s="73"/>
    </row>
    <row r="27" spans="2:13" s="54" customFormat="1" ht="22.5" customHeight="1">
      <c r="B27" s="72">
        <v>22</v>
      </c>
      <c r="C27" s="12" t="s">
        <v>276</v>
      </c>
      <c r="D27" s="89" t="s">
        <v>28</v>
      </c>
      <c r="E27" s="57" t="s">
        <v>286</v>
      </c>
      <c r="F27" s="89">
        <v>1310049</v>
      </c>
      <c r="G27" s="81">
        <v>1</v>
      </c>
      <c r="H27" s="32">
        <v>17700</v>
      </c>
      <c r="I27" s="32">
        <f t="shared" si="1"/>
        <v>17700</v>
      </c>
      <c r="J27" s="32">
        <v>7965</v>
      </c>
      <c r="K27" s="32">
        <f t="shared" si="0"/>
        <v>9735</v>
      </c>
      <c r="L27" s="89"/>
      <c r="M27" s="73"/>
    </row>
    <row r="28" spans="2:13" s="54" customFormat="1" ht="22.5" customHeight="1">
      <c r="B28" s="72">
        <v>23</v>
      </c>
      <c r="C28" s="12" t="s">
        <v>276</v>
      </c>
      <c r="D28" s="89" t="s">
        <v>29</v>
      </c>
      <c r="E28" s="57" t="s">
        <v>286</v>
      </c>
      <c r="F28" s="89">
        <v>110412</v>
      </c>
      <c r="G28" s="81">
        <v>1</v>
      </c>
      <c r="H28" s="32">
        <v>3610.8</v>
      </c>
      <c r="I28" s="32">
        <f t="shared" si="1"/>
        <v>3610.8</v>
      </c>
      <c r="J28" s="32">
        <v>1805.4</v>
      </c>
      <c r="K28" s="32">
        <f t="shared" si="0"/>
        <v>1805.4</v>
      </c>
      <c r="L28" s="89"/>
      <c r="M28" s="73"/>
    </row>
    <row r="29" spans="2:13" s="54" customFormat="1" ht="22.5" customHeight="1">
      <c r="B29" s="72">
        <v>24</v>
      </c>
      <c r="C29" s="12" t="s">
        <v>276</v>
      </c>
      <c r="D29" s="89" t="s">
        <v>30</v>
      </c>
      <c r="E29" s="57" t="s">
        <v>286</v>
      </c>
      <c r="F29" s="89"/>
      <c r="G29" s="81">
        <v>1</v>
      </c>
      <c r="H29" s="32">
        <v>339.84</v>
      </c>
      <c r="I29" s="32">
        <f t="shared" si="1"/>
        <v>339.84</v>
      </c>
      <c r="J29" s="32">
        <v>0</v>
      </c>
      <c r="K29" s="32">
        <f t="shared" si="0"/>
        <v>339.84</v>
      </c>
      <c r="L29" s="89"/>
      <c r="M29" s="73"/>
    </row>
    <row r="30" spans="2:13" s="54" customFormat="1" ht="22.5" customHeight="1">
      <c r="B30" s="72">
        <v>25</v>
      </c>
      <c r="C30" s="12" t="s">
        <v>276</v>
      </c>
      <c r="D30" s="89" t="s">
        <v>31</v>
      </c>
      <c r="E30" s="57" t="s">
        <v>286</v>
      </c>
      <c r="F30" s="89"/>
      <c r="G30" s="81">
        <v>1</v>
      </c>
      <c r="H30" s="32">
        <v>2390</v>
      </c>
      <c r="I30" s="32">
        <f t="shared" si="1"/>
        <v>2390</v>
      </c>
      <c r="J30" s="32">
        <v>1155.1666666666667</v>
      </c>
      <c r="K30" s="32">
        <f t="shared" si="0"/>
        <v>1234.8333333333333</v>
      </c>
      <c r="L30" s="89"/>
      <c r="M30" s="73"/>
    </row>
    <row r="31" spans="2:13" s="54" customFormat="1" ht="22.5" customHeight="1">
      <c r="B31" s="72">
        <v>26</v>
      </c>
      <c r="C31" s="12" t="s">
        <v>276</v>
      </c>
      <c r="D31" s="89" t="s">
        <v>14</v>
      </c>
      <c r="E31" s="57">
        <v>2012</v>
      </c>
      <c r="F31" s="89" t="s">
        <v>32</v>
      </c>
      <c r="G31" s="81">
        <v>1</v>
      </c>
      <c r="H31" s="32">
        <v>40</v>
      </c>
      <c r="I31" s="32">
        <f t="shared" si="1"/>
        <v>40</v>
      </c>
      <c r="J31" s="32">
        <v>0</v>
      </c>
      <c r="K31" s="32">
        <f t="shared" si="0"/>
        <v>40</v>
      </c>
      <c r="L31" s="89"/>
      <c r="M31" s="73"/>
    </row>
    <row r="32" spans="2:13" s="54" customFormat="1" ht="22.5" customHeight="1">
      <c r="B32" s="72">
        <v>27</v>
      </c>
      <c r="C32" s="12" t="s">
        <v>276</v>
      </c>
      <c r="D32" s="89" t="s">
        <v>33</v>
      </c>
      <c r="E32" s="57">
        <v>2012</v>
      </c>
      <c r="F32" s="89" t="s">
        <v>34</v>
      </c>
      <c r="G32" s="81">
        <v>1</v>
      </c>
      <c r="H32" s="32">
        <v>44</v>
      </c>
      <c r="I32" s="32">
        <f t="shared" si="1"/>
        <v>44</v>
      </c>
      <c r="J32" s="32">
        <v>0</v>
      </c>
      <c r="K32" s="32">
        <f t="shared" si="0"/>
        <v>44</v>
      </c>
      <c r="L32" s="89"/>
      <c r="M32" s="73"/>
    </row>
    <row r="33" spans="2:13" s="54" customFormat="1" ht="22.5" customHeight="1">
      <c r="B33" s="72">
        <v>28</v>
      </c>
      <c r="C33" s="12" t="s">
        <v>276</v>
      </c>
      <c r="D33" s="89" t="s">
        <v>35</v>
      </c>
      <c r="E33" s="57">
        <v>2012</v>
      </c>
      <c r="F33" s="89" t="s">
        <v>36</v>
      </c>
      <c r="G33" s="81">
        <v>1</v>
      </c>
      <c r="H33" s="32">
        <v>203</v>
      </c>
      <c r="I33" s="32">
        <f t="shared" si="1"/>
        <v>203</v>
      </c>
      <c r="J33" s="32">
        <v>0</v>
      </c>
      <c r="K33" s="32">
        <f t="shared" si="0"/>
        <v>203</v>
      </c>
      <c r="L33" s="89"/>
      <c r="M33" s="73"/>
    </row>
    <row r="34" spans="2:13" s="54" customFormat="1" ht="22.5" customHeight="1">
      <c r="B34" s="72">
        <v>29</v>
      </c>
      <c r="C34" s="12" t="s">
        <v>276</v>
      </c>
      <c r="D34" s="89" t="s">
        <v>37</v>
      </c>
      <c r="E34" s="57">
        <v>2012</v>
      </c>
      <c r="F34" s="89" t="s">
        <v>38</v>
      </c>
      <c r="G34" s="81">
        <v>1</v>
      </c>
      <c r="H34" s="32">
        <v>1512</v>
      </c>
      <c r="I34" s="32">
        <f t="shared" si="1"/>
        <v>1512</v>
      </c>
      <c r="J34" s="32">
        <v>1058.3999999999999</v>
      </c>
      <c r="K34" s="32">
        <f t="shared" si="0"/>
        <v>453.60000000000014</v>
      </c>
      <c r="L34" s="89"/>
      <c r="M34" s="73"/>
    </row>
    <row r="35" spans="2:13" s="54" customFormat="1" ht="22.5" customHeight="1">
      <c r="B35" s="72">
        <v>30</v>
      </c>
      <c r="C35" s="12" t="s">
        <v>276</v>
      </c>
      <c r="D35" s="89" t="s">
        <v>39</v>
      </c>
      <c r="E35" s="57" t="s">
        <v>286</v>
      </c>
      <c r="F35" s="89">
        <v>901</v>
      </c>
      <c r="G35" s="81">
        <v>1</v>
      </c>
      <c r="H35" s="32">
        <v>2301</v>
      </c>
      <c r="I35" s="32">
        <f t="shared" si="1"/>
        <v>2301</v>
      </c>
      <c r="J35" s="32">
        <v>1150.5</v>
      </c>
      <c r="K35" s="32">
        <f t="shared" si="0"/>
        <v>1150.5</v>
      </c>
      <c r="L35" s="89"/>
      <c r="M35" s="73"/>
    </row>
    <row r="36" spans="2:13" s="54" customFormat="1" ht="22.5" customHeight="1">
      <c r="B36" s="72">
        <v>31</v>
      </c>
      <c r="C36" s="12" t="s">
        <v>276</v>
      </c>
      <c r="D36" s="89" t="s">
        <v>40</v>
      </c>
      <c r="E36" s="57" t="s">
        <v>286</v>
      </c>
      <c r="F36" s="89">
        <v>584645</v>
      </c>
      <c r="G36" s="81">
        <v>1</v>
      </c>
      <c r="H36" s="32">
        <v>22420</v>
      </c>
      <c r="I36" s="32">
        <f t="shared" si="1"/>
        <v>22420</v>
      </c>
      <c r="J36" s="32">
        <v>10836.333333333334</v>
      </c>
      <c r="K36" s="32">
        <f t="shared" si="0"/>
        <v>11583.666666666666</v>
      </c>
      <c r="L36" s="89"/>
      <c r="M36" s="73"/>
    </row>
    <row r="37" spans="2:13" s="54" customFormat="1" ht="22.5" customHeight="1">
      <c r="B37" s="72">
        <v>32</v>
      </c>
      <c r="C37" s="12" t="s">
        <v>276</v>
      </c>
      <c r="D37" s="89" t="s">
        <v>41</v>
      </c>
      <c r="E37" s="57">
        <v>2012</v>
      </c>
      <c r="F37" s="89"/>
      <c r="G37" s="81">
        <v>1</v>
      </c>
      <c r="H37" s="32">
        <v>290</v>
      </c>
      <c r="I37" s="32">
        <f t="shared" si="1"/>
        <v>290</v>
      </c>
      <c r="J37" s="32">
        <v>0</v>
      </c>
      <c r="K37" s="32">
        <f t="shared" si="0"/>
        <v>290</v>
      </c>
      <c r="L37" s="89"/>
      <c r="M37" s="73"/>
    </row>
    <row r="38" spans="2:13" s="54" customFormat="1" ht="22.5" customHeight="1">
      <c r="B38" s="72">
        <v>33</v>
      </c>
      <c r="C38" s="12" t="s">
        <v>276</v>
      </c>
      <c r="D38" s="89" t="s">
        <v>22</v>
      </c>
      <c r="E38" s="57">
        <v>2012</v>
      </c>
      <c r="F38" s="89" t="s">
        <v>42</v>
      </c>
      <c r="G38" s="81">
        <v>1</v>
      </c>
      <c r="H38" s="32">
        <v>542</v>
      </c>
      <c r="I38" s="32">
        <f t="shared" si="1"/>
        <v>542</v>
      </c>
      <c r="J38" s="32">
        <v>0</v>
      </c>
      <c r="K38" s="32">
        <f t="shared" si="0"/>
        <v>542</v>
      </c>
      <c r="L38" s="89"/>
      <c r="M38" s="73"/>
    </row>
    <row r="39" spans="2:13" s="54" customFormat="1" ht="22.5" customHeight="1">
      <c r="B39" s="72">
        <v>34</v>
      </c>
      <c r="C39" s="12" t="s">
        <v>276</v>
      </c>
      <c r="D39" s="89" t="s">
        <v>9</v>
      </c>
      <c r="E39" s="57">
        <v>2012</v>
      </c>
      <c r="F39" s="89"/>
      <c r="G39" s="81">
        <v>1</v>
      </c>
      <c r="H39" s="32">
        <v>15</v>
      </c>
      <c r="I39" s="32">
        <f t="shared" si="1"/>
        <v>15</v>
      </c>
      <c r="J39" s="32">
        <v>0</v>
      </c>
      <c r="K39" s="32">
        <f t="shared" si="0"/>
        <v>15</v>
      </c>
      <c r="L39" s="89"/>
      <c r="M39" s="73"/>
    </row>
    <row r="40" spans="2:13" s="54" customFormat="1" ht="22.5" customHeight="1">
      <c r="B40" s="72">
        <v>35</v>
      </c>
      <c r="C40" s="12" t="s">
        <v>276</v>
      </c>
      <c r="D40" s="89" t="s">
        <v>43</v>
      </c>
      <c r="E40" s="57" t="s">
        <v>286</v>
      </c>
      <c r="F40" s="89" t="s">
        <v>44</v>
      </c>
      <c r="G40" s="81">
        <v>1</v>
      </c>
      <c r="H40" s="32">
        <v>1889.99</v>
      </c>
      <c r="I40" s="32">
        <f t="shared" si="1"/>
        <v>1889.99</v>
      </c>
      <c r="J40" s="32">
        <v>850.49550000000011</v>
      </c>
      <c r="K40" s="32">
        <f t="shared" si="0"/>
        <v>1039.4944999999998</v>
      </c>
      <c r="L40" s="89"/>
      <c r="M40" s="73"/>
    </row>
    <row r="41" spans="2:13" s="54" customFormat="1" ht="22.5" customHeight="1">
      <c r="B41" s="72">
        <v>36</v>
      </c>
      <c r="C41" s="12" t="s">
        <v>276</v>
      </c>
      <c r="D41" s="89" t="s">
        <v>45</v>
      </c>
      <c r="E41" s="57" t="s">
        <v>286</v>
      </c>
      <c r="F41" s="89"/>
      <c r="G41" s="81">
        <v>1</v>
      </c>
      <c r="H41" s="32">
        <v>4480</v>
      </c>
      <c r="I41" s="32">
        <f t="shared" si="1"/>
        <v>4480</v>
      </c>
      <c r="J41" s="32">
        <v>2016.0000000000002</v>
      </c>
      <c r="K41" s="32">
        <f t="shared" si="0"/>
        <v>2464</v>
      </c>
      <c r="L41" s="89"/>
      <c r="M41" s="73"/>
    </row>
    <row r="42" spans="2:13" s="54" customFormat="1" ht="22.5" customHeight="1">
      <c r="B42" s="72">
        <v>37</v>
      </c>
      <c r="C42" s="12" t="s">
        <v>276</v>
      </c>
      <c r="D42" s="89" t="s">
        <v>46</v>
      </c>
      <c r="E42" s="57" t="s">
        <v>286</v>
      </c>
      <c r="F42" s="89"/>
      <c r="G42" s="81">
        <v>1</v>
      </c>
      <c r="H42" s="32">
        <v>4669.99</v>
      </c>
      <c r="I42" s="32">
        <f t="shared" si="1"/>
        <v>4669.99</v>
      </c>
      <c r="J42" s="32">
        <v>2101.4954999999995</v>
      </c>
      <c r="K42" s="32">
        <f t="shared" si="0"/>
        <v>2568.4945000000002</v>
      </c>
      <c r="L42" s="89"/>
      <c r="M42" s="73"/>
    </row>
    <row r="43" spans="2:13" s="54" customFormat="1" ht="22.5" customHeight="1">
      <c r="B43" s="72">
        <v>38</v>
      </c>
      <c r="C43" s="12" t="s">
        <v>276</v>
      </c>
      <c r="D43" s="89" t="s">
        <v>47</v>
      </c>
      <c r="E43" s="57" t="s">
        <v>286</v>
      </c>
      <c r="F43" s="89" t="s">
        <v>48</v>
      </c>
      <c r="G43" s="81">
        <v>1</v>
      </c>
      <c r="H43" s="32">
        <v>4469.99</v>
      </c>
      <c r="I43" s="32">
        <f t="shared" si="1"/>
        <v>4469.99</v>
      </c>
      <c r="J43" s="32">
        <v>2011.4954999999998</v>
      </c>
      <c r="K43" s="32">
        <f t="shared" si="0"/>
        <v>2458.4944999999998</v>
      </c>
      <c r="L43" s="89"/>
      <c r="M43" s="73"/>
    </row>
    <row r="44" spans="2:13" s="54" customFormat="1" ht="22.5" customHeight="1">
      <c r="B44" s="72">
        <v>39</v>
      </c>
      <c r="C44" s="12" t="s">
        <v>276</v>
      </c>
      <c r="D44" s="89" t="s">
        <v>49</v>
      </c>
      <c r="E44" s="57" t="s">
        <v>286</v>
      </c>
      <c r="F44" s="89">
        <v>3152</v>
      </c>
      <c r="G44" s="81">
        <v>1</v>
      </c>
      <c r="H44" s="32">
        <v>28540</v>
      </c>
      <c r="I44" s="32">
        <f t="shared" si="1"/>
        <v>28540</v>
      </c>
      <c r="J44" s="32">
        <v>12843</v>
      </c>
      <c r="K44" s="32">
        <f t="shared" si="0"/>
        <v>15697</v>
      </c>
      <c r="L44" s="89"/>
      <c r="M44" s="73"/>
    </row>
    <row r="45" spans="2:13" s="54" customFormat="1" ht="22.5" customHeight="1">
      <c r="B45" s="72">
        <v>40</v>
      </c>
      <c r="C45" s="12" t="s">
        <v>276</v>
      </c>
      <c r="D45" s="89" t="s">
        <v>50</v>
      </c>
      <c r="E45" s="57" t="s">
        <v>286</v>
      </c>
      <c r="F45" s="89" t="s">
        <v>51</v>
      </c>
      <c r="G45" s="81">
        <v>1</v>
      </c>
      <c r="H45" s="32">
        <v>3940</v>
      </c>
      <c r="I45" s="32">
        <f t="shared" si="1"/>
        <v>3940</v>
      </c>
      <c r="J45" s="32">
        <v>1773.0000000000002</v>
      </c>
      <c r="K45" s="32">
        <f t="shared" si="0"/>
        <v>2167</v>
      </c>
      <c r="L45" s="89"/>
      <c r="M45" s="73"/>
    </row>
    <row r="46" spans="2:13" s="54" customFormat="1" ht="22.5" customHeight="1">
      <c r="B46" s="72">
        <v>41</v>
      </c>
      <c r="C46" s="12" t="s">
        <v>276</v>
      </c>
      <c r="D46" s="89" t="s">
        <v>52</v>
      </c>
      <c r="E46" s="57" t="s">
        <v>286</v>
      </c>
      <c r="F46" s="89">
        <v>4151</v>
      </c>
      <c r="G46" s="81">
        <v>1</v>
      </c>
      <c r="H46" s="32">
        <v>4880</v>
      </c>
      <c r="I46" s="32">
        <f t="shared" si="1"/>
        <v>4880</v>
      </c>
      <c r="J46" s="32">
        <v>2196</v>
      </c>
      <c r="K46" s="32">
        <f t="shared" si="0"/>
        <v>2684</v>
      </c>
      <c r="L46" s="89"/>
      <c r="M46" s="73"/>
    </row>
    <row r="47" spans="2:13" s="54" customFormat="1" ht="22.5" customHeight="1">
      <c r="B47" s="72">
        <v>42</v>
      </c>
      <c r="C47" s="12" t="s">
        <v>276</v>
      </c>
      <c r="D47" s="89" t="s">
        <v>53</v>
      </c>
      <c r="E47" s="57">
        <v>2011</v>
      </c>
      <c r="F47" s="89"/>
      <c r="G47" s="81">
        <v>4</v>
      </c>
      <c r="H47" s="32">
        <v>1462.5</v>
      </c>
      <c r="I47" s="32">
        <f t="shared" si="1"/>
        <v>5850</v>
      </c>
      <c r="J47" s="32">
        <v>5752.5</v>
      </c>
      <c r="K47" s="32">
        <f t="shared" si="0"/>
        <v>97.5</v>
      </c>
      <c r="L47" s="89"/>
      <c r="M47" s="73"/>
    </row>
    <row r="48" spans="2:13" s="54" customFormat="1" ht="22.5" customHeight="1">
      <c r="B48" s="72">
        <v>43</v>
      </c>
      <c r="C48" s="12" t="s">
        <v>276</v>
      </c>
      <c r="D48" s="89" t="s">
        <v>54</v>
      </c>
      <c r="E48" s="57" t="s">
        <v>286</v>
      </c>
      <c r="F48" s="89" t="s">
        <v>110</v>
      </c>
      <c r="G48" s="81">
        <v>1</v>
      </c>
      <c r="H48" s="32">
        <v>4366</v>
      </c>
      <c r="I48" s="32">
        <f t="shared" si="1"/>
        <v>4366</v>
      </c>
      <c r="J48" s="32">
        <v>2183</v>
      </c>
      <c r="K48" s="32">
        <f t="shared" si="0"/>
        <v>2183</v>
      </c>
      <c r="L48" s="89"/>
      <c r="M48" s="73"/>
    </row>
    <row r="49" spans="2:13" s="54" customFormat="1" ht="22.5" customHeight="1">
      <c r="B49" s="72">
        <v>44</v>
      </c>
      <c r="C49" s="12" t="s">
        <v>276</v>
      </c>
      <c r="D49" s="89" t="s">
        <v>55</v>
      </c>
      <c r="E49" s="57" t="s">
        <v>286</v>
      </c>
      <c r="F49" s="89" t="s">
        <v>56</v>
      </c>
      <c r="G49" s="81">
        <v>1</v>
      </c>
      <c r="H49" s="32">
        <v>200734.4</v>
      </c>
      <c r="I49" s="32">
        <f t="shared" si="1"/>
        <v>200734.4</v>
      </c>
      <c r="J49" s="32">
        <v>103712.77333333333</v>
      </c>
      <c r="K49" s="32">
        <f t="shared" si="0"/>
        <v>97021.626666666663</v>
      </c>
      <c r="L49" s="89"/>
      <c r="M49" s="73"/>
    </row>
    <row r="50" spans="2:13" s="54" customFormat="1" ht="22.5" customHeight="1">
      <c r="B50" s="72">
        <v>45</v>
      </c>
      <c r="C50" s="12" t="s">
        <v>276</v>
      </c>
      <c r="D50" s="89" t="s">
        <v>57</v>
      </c>
      <c r="E50" s="57" t="s">
        <v>286</v>
      </c>
      <c r="F50" s="89" t="s">
        <v>58</v>
      </c>
      <c r="G50" s="81">
        <v>24</v>
      </c>
      <c r="H50" s="32">
        <v>366.67</v>
      </c>
      <c r="I50" s="32">
        <f t="shared" si="1"/>
        <v>8800.08</v>
      </c>
      <c r="J50" s="32">
        <v>0</v>
      </c>
      <c r="K50" s="32">
        <f t="shared" si="0"/>
        <v>8800.08</v>
      </c>
      <c r="L50" s="89"/>
      <c r="M50" s="73"/>
    </row>
    <row r="51" spans="2:13" s="54" customFormat="1" ht="22.5" customHeight="1">
      <c r="B51" s="72">
        <v>46</v>
      </c>
      <c r="C51" s="12" t="s">
        <v>276</v>
      </c>
      <c r="D51" s="89" t="s">
        <v>59</v>
      </c>
      <c r="E51" s="57">
        <v>2012</v>
      </c>
      <c r="F51" s="89" t="s">
        <v>111</v>
      </c>
      <c r="G51" s="81">
        <v>1</v>
      </c>
      <c r="H51" s="32">
        <v>9763</v>
      </c>
      <c r="I51" s="32">
        <f t="shared" si="1"/>
        <v>9763</v>
      </c>
      <c r="J51" s="32">
        <v>6671.3833333333332</v>
      </c>
      <c r="K51" s="32">
        <f t="shared" si="0"/>
        <v>3091.6166666666668</v>
      </c>
      <c r="L51" s="89"/>
      <c r="M51" s="73"/>
    </row>
    <row r="52" spans="2:13" s="54" customFormat="1" ht="22.5" customHeight="1">
      <c r="B52" s="72">
        <v>47</v>
      </c>
      <c r="C52" s="12" t="s">
        <v>276</v>
      </c>
      <c r="D52" s="89" t="s">
        <v>60</v>
      </c>
      <c r="E52" s="57" t="s">
        <v>286</v>
      </c>
      <c r="F52" s="89"/>
      <c r="G52" s="81">
        <v>1</v>
      </c>
      <c r="H52" s="32">
        <v>53.1</v>
      </c>
      <c r="I52" s="32">
        <f t="shared" si="1"/>
        <v>53.1</v>
      </c>
      <c r="J52" s="32">
        <v>0</v>
      </c>
      <c r="K52" s="32">
        <f t="shared" si="0"/>
        <v>53.1</v>
      </c>
      <c r="L52" s="89"/>
      <c r="M52" s="73"/>
    </row>
    <row r="53" spans="2:13" s="54" customFormat="1" ht="22.5" customHeight="1">
      <c r="B53" s="72">
        <v>48</v>
      </c>
      <c r="C53" s="12" t="s">
        <v>276</v>
      </c>
      <c r="D53" s="89" t="s">
        <v>61</v>
      </c>
      <c r="E53" s="57" t="s">
        <v>286</v>
      </c>
      <c r="F53" s="89" t="s">
        <v>62</v>
      </c>
      <c r="G53" s="81">
        <v>1</v>
      </c>
      <c r="H53" s="32">
        <v>7002</v>
      </c>
      <c r="I53" s="32">
        <f t="shared" si="1"/>
        <v>7002</v>
      </c>
      <c r="J53" s="32">
        <v>4434.6000000000004</v>
      </c>
      <c r="K53" s="32">
        <f t="shared" si="0"/>
        <v>2567.3999999999996</v>
      </c>
      <c r="L53" s="89"/>
      <c r="M53" s="73"/>
    </row>
    <row r="54" spans="2:13" s="54" customFormat="1" ht="22.5" customHeight="1">
      <c r="B54" s="72">
        <v>49</v>
      </c>
      <c r="C54" s="12" t="s">
        <v>276</v>
      </c>
      <c r="D54" s="89" t="s">
        <v>63</v>
      </c>
      <c r="E54" s="57" t="s">
        <v>286</v>
      </c>
      <c r="F54" s="89" t="s">
        <v>112</v>
      </c>
      <c r="G54" s="81">
        <v>1</v>
      </c>
      <c r="H54" s="32">
        <v>14514</v>
      </c>
      <c r="I54" s="32">
        <f t="shared" si="1"/>
        <v>14514</v>
      </c>
      <c r="J54" s="32">
        <v>7498.9000000000005</v>
      </c>
      <c r="K54" s="32">
        <f t="shared" si="0"/>
        <v>7015.0999999999995</v>
      </c>
      <c r="L54" s="89"/>
      <c r="M54" s="73"/>
    </row>
    <row r="55" spans="2:13" s="54" customFormat="1" ht="22.5" customHeight="1">
      <c r="B55" s="72">
        <v>50</v>
      </c>
      <c r="C55" s="12" t="s">
        <v>276</v>
      </c>
      <c r="D55" s="89" t="s">
        <v>64</v>
      </c>
      <c r="E55" s="57" t="s">
        <v>286</v>
      </c>
      <c r="F55" s="89" t="s">
        <v>65</v>
      </c>
      <c r="G55" s="81">
        <v>1</v>
      </c>
      <c r="H55" s="32">
        <v>2954</v>
      </c>
      <c r="I55" s="32">
        <f t="shared" si="1"/>
        <v>2954</v>
      </c>
      <c r="J55" s="32">
        <v>1427.7666666666664</v>
      </c>
      <c r="K55" s="32">
        <f t="shared" si="0"/>
        <v>1526.2333333333336</v>
      </c>
      <c r="L55" s="89"/>
      <c r="M55" s="73"/>
    </row>
    <row r="56" spans="2:13" s="54" customFormat="1" ht="22.5" customHeight="1">
      <c r="B56" s="72">
        <v>51</v>
      </c>
      <c r="C56" s="12" t="s">
        <v>276</v>
      </c>
      <c r="D56" s="89" t="s">
        <v>66</v>
      </c>
      <c r="E56" s="57" t="s">
        <v>286</v>
      </c>
      <c r="F56" s="89" t="s">
        <v>67</v>
      </c>
      <c r="G56" s="81">
        <v>2</v>
      </c>
      <c r="H56" s="32">
        <v>2301</v>
      </c>
      <c r="I56" s="32">
        <f t="shared" si="1"/>
        <v>4602</v>
      </c>
      <c r="J56" s="32">
        <v>2301</v>
      </c>
      <c r="K56" s="32">
        <f t="shared" si="0"/>
        <v>2301</v>
      </c>
      <c r="L56" s="89"/>
      <c r="M56" s="73"/>
    </row>
    <row r="57" spans="2:13" s="54" customFormat="1" ht="22.5" customHeight="1">
      <c r="B57" s="72">
        <v>52</v>
      </c>
      <c r="C57" s="12" t="s">
        <v>276</v>
      </c>
      <c r="D57" s="89" t="s">
        <v>68</v>
      </c>
      <c r="E57" s="57" t="s">
        <v>286</v>
      </c>
      <c r="F57" s="89">
        <v>584644</v>
      </c>
      <c r="G57" s="81">
        <v>1</v>
      </c>
      <c r="H57" s="32">
        <v>22420</v>
      </c>
      <c r="I57" s="32">
        <f t="shared" si="1"/>
        <v>22420</v>
      </c>
      <c r="J57" s="32">
        <v>10836.333333333334</v>
      </c>
      <c r="K57" s="32">
        <f t="shared" si="0"/>
        <v>11583.666666666666</v>
      </c>
      <c r="L57" s="89"/>
      <c r="M57" s="73"/>
    </row>
    <row r="58" spans="2:13" s="54" customFormat="1" ht="22.5" customHeight="1">
      <c r="B58" s="72">
        <v>53</v>
      </c>
      <c r="C58" s="12" t="s">
        <v>276</v>
      </c>
      <c r="D58" s="89" t="s">
        <v>69</v>
      </c>
      <c r="E58" s="57">
        <v>2011</v>
      </c>
      <c r="F58" s="89"/>
      <c r="G58" s="81">
        <v>2</v>
      </c>
      <c r="H58" s="32">
        <v>132</v>
      </c>
      <c r="I58" s="32">
        <f t="shared" si="1"/>
        <v>264</v>
      </c>
      <c r="J58" s="32">
        <v>0</v>
      </c>
      <c r="K58" s="32">
        <f t="shared" si="0"/>
        <v>264</v>
      </c>
      <c r="L58" s="89"/>
      <c r="M58" s="73"/>
    </row>
    <row r="59" spans="2:13" s="54" customFormat="1" ht="22.5" customHeight="1">
      <c r="B59" s="72">
        <v>54</v>
      </c>
      <c r="C59" s="12" t="s">
        <v>276</v>
      </c>
      <c r="D59" s="89" t="s">
        <v>70</v>
      </c>
      <c r="E59" s="57" t="s">
        <v>286</v>
      </c>
      <c r="F59" s="89">
        <v>36</v>
      </c>
      <c r="G59" s="81">
        <v>1</v>
      </c>
      <c r="H59" s="32">
        <v>12000</v>
      </c>
      <c r="I59" s="32">
        <f t="shared" si="1"/>
        <v>12000</v>
      </c>
      <c r="J59" s="32">
        <v>5800</v>
      </c>
      <c r="K59" s="32">
        <f t="shared" si="0"/>
        <v>6200</v>
      </c>
      <c r="L59" s="89"/>
      <c r="M59" s="73"/>
    </row>
    <row r="60" spans="2:13" s="54" customFormat="1" ht="22.5" customHeight="1">
      <c r="B60" s="72">
        <v>55</v>
      </c>
      <c r="C60" s="12" t="s">
        <v>276</v>
      </c>
      <c r="D60" s="89" t="s">
        <v>71</v>
      </c>
      <c r="E60" s="57" t="s">
        <v>286</v>
      </c>
      <c r="F60" s="89" t="s">
        <v>72</v>
      </c>
      <c r="G60" s="81">
        <v>1</v>
      </c>
      <c r="H60" s="32">
        <v>4012</v>
      </c>
      <c r="I60" s="32">
        <f t="shared" si="1"/>
        <v>4012</v>
      </c>
      <c r="J60" s="32">
        <v>2005.9999999999998</v>
      </c>
      <c r="K60" s="32">
        <f t="shared" si="0"/>
        <v>2006.0000000000002</v>
      </c>
      <c r="L60" s="89"/>
      <c r="M60" s="73"/>
    </row>
    <row r="61" spans="2:13" s="54" customFormat="1" ht="22.5" customHeight="1">
      <c r="B61" s="72">
        <v>56</v>
      </c>
      <c r="C61" s="12" t="s">
        <v>276</v>
      </c>
      <c r="D61" s="89" t="s">
        <v>73</v>
      </c>
      <c r="E61" s="57" t="s">
        <v>286</v>
      </c>
      <c r="F61" s="89" t="s">
        <v>74</v>
      </c>
      <c r="G61" s="81">
        <v>1</v>
      </c>
      <c r="H61" s="32">
        <v>8260</v>
      </c>
      <c r="I61" s="32">
        <f t="shared" si="1"/>
        <v>8260</v>
      </c>
      <c r="J61" s="32">
        <v>4130</v>
      </c>
      <c r="K61" s="32">
        <f t="shared" si="0"/>
        <v>4130</v>
      </c>
      <c r="L61" s="89"/>
      <c r="M61" s="73"/>
    </row>
    <row r="62" spans="2:13" s="54" customFormat="1" ht="22.5" customHeight="1">
      <c r="B62" s="72">
        <v>57</v>
      </c>
      <c r="C62" s="12" t="s">
        <v>276</v>
      </c>
      <c r="D62" s="89" t="s">
        <v>75</v>
      </c>
      <c r="E62" s="57">
        <v>2012</v>
      </c>
      <c r="F62" s="89" t="s">
        <v>76</v>
      </c>
      <c r="G62" s="81">
        <v>1</v>
      </c>
      <c r="H62" s="32">
        <v>3536</v>
      </c>
      <c r="I62" s="32">
        <f t="shared" si="1"/>
        <v>3536</v>
      </c>
      <c r="J62" s="32">
        <v>2416.2666666666669</v>
      </c>
      <c r="K62" s="32">
        <f t="shared" si="0"/>
        <v>1119.7333333333331</v>
      </c>
      <c r="L62" s="89"/>
      <c r="M62" s="73"/>
    </row>
    <row r="63" spans="2:13" s="54" customFormat="1" ht="22.5" customHeight="1">
      <c r="B63" s="72">
        <v>58</v>
      </c>
      <c r="C63" s="12" t="s">
        <v>276</v>
      </c>
      <c r="D63" s="89" t="s">
        <v>77</v>
      </c>
      <c r="E63" s="57">
        <v>2011</v>
      </c>
      <c r="F63" s="89"/>
      <c r="G63" s="81">
        <v>2</v>
      </c>
      <c r="H63" s="32">
        <v>445</v>
      </c>
      <c r="I63" s="32">
        <f t="shared" si="1"/>
        <v>890</v>
      </c>
      <c r="J63" s="32">
        <v>0</v>
      </c>
      <c r="K63" s="32">
        <f t="shared" si="0"/>
        <v>890</v>
      </c>
      <c r="L63" s="89"/>
      <c r="M63" s="73"/>
    </row>
    <row r="64" spans="2:13" s="54" customFormat="1" ht="22.5" customHeight="1">
      <c r="B64" s="72">
        <v>59</v>
      </c>
      <c r="C64" s="12" t="s">
        <v>276</v>
      </c>
      <c r="D64" s="89" t="s">
        <v>78</v>
      </c>
      <c r="E64" s="57" t="s">
        <v>286</v>
      </c>
      <c r="F64" s="89" t="s">
        <v>79</v>
      </c>
      <c r="G64" s="81">
        <v>2</v>
      </c>
      <c r="H64" s="32">
        <v>5746.6</v>
      </c>
      <c r="I64" s="32">
        <f t="shared" si="1"/>
        <v>11493.2</v>
      </c>
      <c r="J64" s="32">
        <v>5363.4933333333329</v>
      </c>
      <c r="K64" s="32">
        <f t="shared" si="0"/>
        <v>6129.7066666666678</v>
      </c>
      <c r="L64" s="89"/>
      <c r="M64" s="73"/>
    </row>
    <row r="65" spans="2:13" s="54" customFormat="1" ht="22.5" customHeight="1">
      <c r="B65" s="72">
        <v>60</v>
      </c>
      <c r="C65" s="12" t="s">
        <v>276</v>
      </c>
      <c r="D65" s="89" t="s">
        <v>80</v>
      </c>
      <c r="E65" s="57" t="s">
        <v>286</v>
      </c>
      <c r="F65" s="89" t="s">
        <v>81</v>
      </c>
      <c r="G65" s="81">
        <v>2</v>
      </c>
      <c r="H65" s="32">
        <v>27673.360000000001</v>
      </c>
      <c r="I65" s="32">
        <f t="shared" si="1"/>
        <v>55346.720000000001</v>
      </c>
      <c r="J65" s="32">
        <v>27673.359999999997</v>
      </c>
      <c r="K65" s="32">
        <f t="shared" si="0"/>
        <v>27673.360000000004</v>
      </c>
      <c r="L65" s="89"/>
      <c r="M65" s="73"/>
    </row>
    <row r="66" spans="2:13" s="54" customFormat="1" ht="22.5" customHeight="1">
      <c r="B66" s="72">
        <v>61</v>
      </c>
      <c r="C66" s="12" t="s">
        <v>276</v>
      </c>
      <c r="D66" s="89" t="s">
        <v>82</v>
      </c>
      <c r="E66" s="57" t="s">
        <v>286</v>
      </c>
      <c r="F66" s="89" t="s">
        <v>83</v>
      </c>
      <c r="G66" s="81">
        <v>1</v>
      </c>
      <c r="H66" s="32">
        <v>17029.759999999998</v>
      </c>
      <c r="I66" s="32">
        <f t="shared" si="1"/>
        <v>17029.759999999998</v>
      </c>
      <c r="J66" s="32">
        <v>8514.8799999999992</v>
      </c>
      <c r="K66" s="32">
        <f t="shared" si="0"/>
        <v>8514.8799999999992</v>
      </c>
      <c r="L66" s="89"/>
      <c r="M66" s="73"/>
    </row>
    <row r="67" spans="2:13" s="54" customFormat="1" ht="22.5" customHeight="1">
      <c r="B67" s="72">
        <v>62</v>
      </c>
      <c r="C67" s="12" t="s">
        <v>276</v>
      </c>
      <c r="D67" s="89" t="s">
        <v>84</v>
      </c>
      <c r="E67" s="57" t="s">
        <v>115</v>
      </c>
      <c r="F67" s="89"/>
      <c r="G67" s="81">
        <v>68.510000000000005</v>
      </c>
      <c r="H67" s="32">
        <v>51.999999999999993</v>
      </c>
      <c r="I67" s="32">
        <f t="shared" si="1"/>
        <v>3562.52</v>
      </c>
      <c r="J67" s="32">
        <v>0</v>
      </c>
      <c r="K67" s="32">
        <f t="shared" si="0"/>
        <v>3562.52</v>
      </c>
      <c r="L67" s="89"/>
      <c r="M67" s="73"/>
    </row>
    <row r="68" spans="2:13" s="54" customFormat="1" ht="22.5" customHeight="1">
      <c r="B68" s="72">
        <v>63</v>
      </c>
      <c r="C68" s="12" t="s">
        <v>276</v>
      </c>
      <c r="D68" s="89" t="s">
        <v>85</v>
      </c>
      <c r="E68" s="57" t="s">
        <v>286</v>
      </c>
      <c r="F68" s="89">
        <v>110077</v>
      </c>
      <c r="G68" s="81">
        <v>1</v>
      </c>
      <c r="H68" s="32">
        <v>11800</v>
      </c>
      <c r="I68" s="32">
        <f t="shared" si="1"/>
        <v>11800</v>
      </c>
      <c r="J68" s="32">
        <v>5900</v>
      </c>
      <c r="K68" s="32">
        <f t="shared" si="0"/>
        <v>5900</v>
      </c>
      <c r="L68" s="89"/>
      <c r="M68" s="73"/>
    </row>
    <row r="69" spans="2:13" s="54" customFormat="1" ht="22.5" customHeight="1">
      <c r="B69" s="72">
        <v>64</v>
      </c>
      <c r="C69" s="12" t="s">
        <v>276</v>
      </c>
      <c r="D69" s="89" t="s">
        <v>86</v>
      </c>
      <c r="E69" s="57" t="s">
        <v>286</v>
      </c>
      <c r="F69" s="89" t="s">
        <v>87</v>
      </c>
      <c r="G69" s="81">
        <v>1</v>
      </c>
      <c r="H69" s="32">
        <v>9422.2999999999993</v>
      </c>
      <c r="I69" s="32">
        <f t="shared" si="1"/>
        <v>9422.2999999999993</v>
      </c>
      <c r="J69" s="32">
        <v>4868.1883333333335</v>
      </c>
      <c r="K69" s="32">
        <f t="shared" si="0"/>
        <v>4554.1116666666658</v>
      </c>
      <c r="L69" s="89"/>
      <c r="M69" s="73"/>
    </row>
    <row r="70" spans="2:13" s="54" customFormat="1" ht="22.5" customHeight="1">
      <c r="B70" s="72">
        <v>65</v>
      </c>
      <c r="C70" s="12" t="s">
        <v>276</v>
      </c>
      <c r="D70" s="89" t="s">
        <v>88</v>
      </c>
      <c r="E70" s="57" t="s">
        <v>286</v>
      </c>
      <c r="F70" s="89" t="s">
        <v>89</v>
      </c>
      <c r="G70" s="81">
        <v>1</v>
      </c>
      <c r="H70" s="32">
        <v>14142.3</v>
      </c>
      <c r="I70" s="32">
        <f t="shared" si="1"/>
        <v>14142.3</v>
      </c>
      <c r="J70" s="32">
        <v>7306.8550000000005</v>
      </c>
      <c r="K70" s="32">
        <f t="shared" si="0"/>
        <v>6835.4449999999988</v>
      </c>
      <c r="L70" s="89"/>
      <c r="M70" s="73"/>
    </row>
    <row r="71" spans="2:13" s="54" customFormat="1" ht="22.5" customHeight="1">
      <c r="B71" s="72">
        <v>66</v>
      </c>
      <c r="C71" s="12" t="s">
        <v>276</v>
      </c>
      <c r="D71" s="89" t="s">
        <v>90</v>
      </c>
      <c r="E71" s="57" t="s">
        <v>286</v>
      </c>
      <c r="F71" s="89" t="s">
        <v>91</v>
      </c>
      <c r="G71" s="81">
        <v>1</v>
      </c>
      <c r="H71" s="32">
        <v>15039.1</v>
      </c>
      <c r="I71" s="32">
        <f t="shared" si="1"/>
        <v>15039.1</v>
      </c>
      <c r="J71" s="32">
        <v>7770.2016666666668</v>
      </c>
      <c r="K71" s="32">
        <f t="shared" ref="K71:K138" si="2">I71-J71</f>
        <v>7268.8983333333335</v>
      </c>
      <c r="L71" s="89"/>
      <c r="M71" s="73"/>
    </row>
    <row r="72" spans="2:13" s="54" customFormat="1" ht="22.5" customHeight="1">
      <c r="B72" s="72">
        <v>67</v>
      </c>
      <c r="C72" s="12" t="s">
        <v>276</v>
      </c>
      <c r="D72" s="89" t="s">
        <v>92</v>
      </c>
      <c r="E72" s="57" t="s">
        <v>286</v>
      </c>
      <c r="F72" s="89" t="s">
        <v>93</v>
      </c>
      <c r="G72" s="81">
        <v>1</v>
      </c>
      <c r="H72" s="32">
        <v>2006</v>
      </c>
      <c r="I72" s="32">
        <f t="shared" ref="I72:I139" si="3">G72*H72</f>
        <v>2006</v>
      </c>
      <c r="J72" s="32">
        <v>1002.9999999999999</v>
      </c>
      <c r="K72" s="32">
        <f t="shared" si="2"/>
        <v>1003.0000000000001</v>
      </c>
      <c r="L72" s="89"/>
      <c r="M72" s="73"/>
    </row>
    <row r="73" spans="2:13" s="54" customFormat="1" ht="22.5" customHeight="1">
      <c r="B73" s="72">
        <v>68</v>
      </c>
      <c r="C73" s="12" t="s">
        <v>276</v>
      </c>
      <c r="D73" s="89" t="s">
        <v>94</v>
      </c>
      <c r="E73" s="57" t="s">
        <v>286</v>
      </c>
      <c r="F73" s="89">
        <v>582212</v>
      </c>
      <c r="G73" s="81">
        <v>1</v>
      </c>
      <c r="H73" s="32">
        <v>2242</v>
      </c>
      <c r="I73" s="32">
        <f t="shared" si="3"/>
        <v>2242</v>
      </c>
      <c r="J73" s="32">
        <v>1083.6333333333334</v>
      </c>
      <c r="K73" s="32">
        <f t="shared" si="2"/>
        <v>1158.3666666666666</v>
      </c>
      <c r="L73" s="89"/>
      <c r="M73" s="73"/>
    </row>
    <row r="74" spans="2:13" s="54" customFormat="1" ht="22.5" customHeight="1">
      <c r="B74" s="72">
        <v>69</v>
      </c>
      <c r="C74" s="12" t="s">
        <v>276</v>
      </c>
      <c r="D74" s="89" t="s">
        <v>95</v>
      </c>
      <c r="E74" s="57" t="s">
        <v>286</v>
      </c>
      <c r="F74" s="89">
        <v>546</v>
      </c>
      <c r="G74" s="81">
        <v>1</v>
      </c>
      <c r="H74" s="32">
        <v>1850</v>
      </c>
      <c r="I74" s="32">
        <f t="shared" si="3"/>
        <v>1850</v>
      </c>
      <c r="J74" s="32">
        <v>925</v>
      </c>
      <c r="K74" s="32">
        <f t="shared" si="2"/>
        <v>925</v>
      </c>
      <c r="L74" s="89"/>
      <c r="M74" s="73"/>
    </row>
    <row r="75" spans="2:13" s="54" customFormat="1" ht="22.5" customHeight="1">
      <c r="B75" s="72">
        <v>70</v>
      </c>
      <c r="C75" s="12" t="s">
        <v>276</v>
      </c>
      <c r="D75" s="89" t="s">
        <v>96</v>
      </c>
      <c r="E75" s="57">
        <v>2012</v>
      </c>
      <c r="F75" s="89" t="s">
        <v>97</v>
      </c>
      <c r="G75" s="81">
        <v>2</v>
      </c>
      <c r="H75" s="32">
        <v>40</v>
      </c>
      <c r="I75" s="32">
        <f t="shared" si="3"/>
        <v>80</v>
      </c>
      <c r="J75" s="32">
        <v>0</v>
      </c>
      <c r="K75" s="32">
        <f t="shared" si="2"/>
        <v>80</v>
      </c>
      <c r="L75" s="89"/>
      <c r="M75" s="73"/>
    </row>
    <row r="76" spans="2:13" s="54" customFormat="1" ht="22.5" customHeight="1">
      <c r="B76" s="72">
        <v>71</v>
      </c>
      <c r="C76" s="12" t="s">
        <v>276</v>
      </c>
      <c r="D76" s="89" t="s">
        <v>98</v>
      </c>
      <c r="E76" s="57">
        <v>2012</v>
      </c>
      <c r="F76" s="89" t="s">
        <v>99</v>
      </c>
      <c r="G76" s="81">
        <v>2</v>
      </c>
      <c r="H76" s="32">
        <v>44</v>
      </c>
      <c r="I76" s="32">
        <f t="shared" si="3"/>
        <v>88</v>
      </c>
      <c r="J76" s="32">
        <v>0</v>
      </c>
      <c r="K76" s="32">
        <f t="shared" si="2"/>
        <v>88</v>
      </c>
      <c r="L76" s="89"/>
      <c r="M76" s="73"/>
    </row>
    <row r="77" spans="2:13" s="54" customFormat="1" ht="22.5" customHeight="1">
      <c r="B77" s="72">
        <v>72</v>
      </c>
      <c r="C77" s="12" t="s">
        <v>276</v>
      </c>
      <c r="D77" s="89" t="s">
        <v>35</v>
      </c>
      <c r="E77" s="57">
        <v>2012</v>
      </c>
      <c r="F77" s="89" t="s">
        <v>100</v>
      </c>
      <c r="G77" s="81">
        <v>2</v>
      </c>
      <c r="H77" s="32">
        <v>203</v>
      </c>
      <c r="I77" s="32">
        <f t="shared" si="3"/>
        <v>406</v>
      </c>
      <c r="J77" s="32">
        <v>0</v>
      </c>
      <c r="K77" s="32">
        <f t="shared" si="2"/>
        <v>406</v>
      </c>
      <c r="L77" s="89"/>
      <c r="M77" s="73"/>
    </row>
    <row r="78" spans="2:13" s="54" customFormat="1" ht="33" customHeight="1">
      <c r="B78" s="72">
        <v>73</v>
      </c>
      <c r="C78" s="12" t="s">
        <v>276</v>
      </c>
      <c r="D78" s="89" t="s">
        <v>101</v>
      </c>
      <c r="E78" s="57">
        <v>2012</v>
      </c>
      <c r="F78" s="89" t="s">
        <v>102</v>
      </c>
      <c r="G78" s="81">
        <v>2</v>
      </c>
      <c r="H78" s="32">
        <v>1512</v>
      </c>
      <c r="I78" s="32">
        <f t="shared" si="3"/>
        <v>3024</v>
      </c>
      <c r="J78" s="32">
        <v>2116.7999999999997</v>
      </c>
      <c r="K78" s="32">
        <f t="shared" si="2"/>
        <v>907.20000000000027</v>
      </c>
      <c r="L78" s="89"/>
      <c r="M78" s="73"/>
    </row>
    <row r="79" spans="2:13" s="54" customFormat="1" ht="22.5" customHeight="1">
      <c r="B79" s="72">
        <v>74</v>
      </c>
      <c r="C79" s="12" t="s">
        <v>276</v>
      </c>
      <c r="D79" s="89" t="s">
        <v>103</v>
      </c>
      <c r="E79" s="57">
        <v>2012</v>
      </c>
      <c r="F79" s="89"/>
      <c r="G79" s="81">
        <v>2</v>
      </c>
      <c r="H79" s="32">
        <v>290</v>
      </c>
      <c r="I79" s="32">
        <f t="shared" si="3"/>
        <v>580</v>
      </c>
      <c r="J79" s="32">
        <v>0</v>
      </c>
      <c r="K79" s="32">
        <f t="shared" si="2"/>
        <v>580</v>
      </c>
      <c r="L79" s="89"/>
      <c r="M79" s="73"/>
    </row>
    <row r="80" spans="2:13" s="54" customFormat="1" ht="22.5" customHeight="1">
      <c r="B80" s="72">
        <v>75</v>
      </c>
      <c r="C80" s="12" t="s">
        <v>276</v>
      </c>
      <c r="D80" s="89" t="s">
        <v>9</v>
      </c>
      <c r="E80" s="57">
        <v>2012</v>
      </c>
      <c r="F80" s="89"/>
      <c r="G80" s="81">
        <v>2</v>
      </c>
      <c r="H80" s="32">
        <v>15</v>
      </c>
      <c r="I80" s="32">
        <f t="shared" si="3"/>
        <v>30</v>
      </c>
      <c r="J80" s="32">
        <v>0</v>
      </c>
      <c r="K80" s="32">
        <f t="shared" si="2"/>
        <v>30</v>
      </c>
      <c r="L80" s="89"/>
      <c r="M80" s="73"/>
    </row>
    <row r="81" spans="2:13" s="54" customFormat="1" ht="45.75">
      <c r="B81" s="72">
        <v>76</v>
      </c>
      <c r="C81" s="12" t="s">
        <v>276</v>
      </c>
      <c r="D81" s="89" t="s">
        <v>104</v>
      </c>
      <c r="E81" s="57">
        <v>2014</v>
      </c>
      <c r="F81" s="89"/>
      <c r="G81" s="81">
        <v>1</v>
      </c>
      <c r="H81" s="32">
        <v>4780</v>
      </c>
      <c r="I81" s="32">
        <f t="shared" si="3"/>
        <v>4780</v>
      </c>
      <c r="J81" s="32">
        <v>1991.6666666666667</v>
      </c>
      <c r="K81" s="32">
        <f t="shared" si="2"/>
        <v>2788.333333333333</v>
      </c>
      <c r="L81" s="89"/>
      <c r="M81" s="73"/>
    </row>
    <row r="82" spans="2:13" s="54" customFormat="1" ht="45.75">
      <c r="B82" s="72">
        <v>77</v>
      </c>
      <c r="C82" s="12" t="s">
        <v>276</v>
      </c>
      <c r="D82" s="89" t="s">
        <v>105</v>
      </c>
      <c r="E82" s="57">
        <v>2014</v>
      </c>
      <c r="F82" s="89" t="s">
        <v>106</v>
      </c>
      <c r="G82" s="81">
        <v>1</v>
      </c>
      <c r="H82" s="32">
        <v>33769.24</v>
      </c>
      <c r="I82" s="32">
        <f t="shared" si="3"/>
        <v>33769.24</v>
      </c>
      <c r="J82" s="32">
        <v>14070.516666666666</v>
      </c>
      <c r="K82" s="32">
        <f t="shared" si="2"/>
        <v>19698.723333333332</v>
      </c>
      <c r="L82" s="89"/>
      <c r="M82" s="73"/>
    </row>
    <row r="83" spans="2:13" s="54" customFormat="1" ht="45.75">
      <c r="B83" s="72">
        <v>78</v>
      </c>
      <c r="C83" s="12" t="s">
        <v>276</v>
      </c>
      <c r="D83" s="89" t="s">
        <v>107</v>
      </c>
      <c r="E83" s="57">
        <v>2014</v>
      </c>
      <c r="F83" s="89">
        <v>41614024</v>
      </c>
      <c r="G83" s="81">
        <v>1</v>
      </c>
      <c r="H83" s="32">
        <v>32801.64</v>
      </c>
      <c r="I83" s="32">
        <f t="shared" si="3"/>
        <v>32801.64</v>
      </c>
      <c r="J83" s="32">
        <v>13120.656000000003</v>
      </c>
      <c r="K83" s="32">
        <f t="shared" si="2"/>
        <v>19680.983999999997</v>
      </c>
      <c r="L83" s="89"/>
      <c r="M83" s="73"/>
    </row>
    <row r="84" spans="2:13" s="54" customFormat="1" ht="45.75">
      <c r="B84" s="72">
        <v>79</v>
      </c>
      <c r="C84" s="12" t="s">
        <v>276</v>
      </c>
      <c r="D84" s="89" t="s">
        <v>108</v>
      </c>
      <c r="E84" s="57">
        <v>2014</v>
      </c>
      <c r="F84" s="89">
        <v>112099</v>
      </c>
      <c r="G84" s="81">
        <v>1</v>
      </c>
      <c r="H84" s="32">
        <v>34736.839999999997</v>
      </c>
      <c r="I84" s="32">
        <f t="shared" si="3"/>
        <v>34736.839999999997</v>
      </c>
      <c r="J84" s="32">
        <v>13315.788666666665</v>
      </c>
      <c r="K84" s="32">
        <f t="shared" si="2"/>
        <v>21421.051333333329</v>
      </c>
      <c r="L84" s="89"/>
      <c r="M84" s="73"/>
    </row>
    <row r="85" spans="2:13" s="54" customFormat="1" ht="45.75">
      <c r="B85" s="72">
        <v>80</v>
      </c>
      <c r="C85" s="12" t="s">
        <v>276</v>
      </c>
      <c r="D85" s="101" t="s">
        <v>321</v>
      </c>
      <c r="E85" s="57">
        <v>2013</v>
      </c>
      <c r="F85" s="89"/>
      <c r="G85" s="81">
        <v>2</v>
      </c>
      <c r="H85" s="32">
        <v>210</v>
      </c>
      <c r="I85" s="32">
        <f t="shared" si="3"/>
        <v>420</v>
      </c>
      <c r="J85" s="32">
        <v>0</v>
      </c>
      <c r="K85" s="32">
        <f t="shared" si="2"/>
        <v>420</v>
      </c>
      <c r="L85" s="89"/>
      <c r="M85" s="73"/>
    </row>
    <row r="86" spans="2:13" s="54" customFormat="1" ht="45.75">
      <c r="B86" s="72">
        <v>81</v>
      </c>
      <c r="C86" s="12" t="s">
        <v>276</v>
      </c>
      <c r="D86" s="101" t="s">
        <v>322</v>
      </c>
      <c r="E86" s="57">
        <v>2013</v>
      </c>
      <c r="F86" s="89"/>
      <c r="G86" s="81">
        <v>2</v>
      </c>
      <c r="H86" s="32">
        <v>217</v>
      </c>
      <c r="I86" s="32">
        <f t="shared" si="3"/>
        <v>434</v>
      </c>
      <c r="J86" s="32">
        <v>0</v>
      </c>
      <c r="K86" s="32">
        <f t="shared" si="2"/>
        <v>434</v>
      </c>
      <c r="L86" s="89"/>
      <c r="M86" s="73"/>
    </row>
    <row r="87" spans="2:13" s="54" customFormat="1" ht="45.75">
      <c r="B87" s="72">
        <v>82</v>
      </c>
      <c r="C87" s="12" t="s">
        <v>276</v>
      </c>
      <c r="D87" s="101" t="s">
        <v>323</v>
      </c>
      <c r="E87" s="57">
        <v>2013</v>
      </c>
      <c r="F87" s="89"/>
      <c r="G87" s="81">
        <v>4</v>
      </c>
      <c r="H87" s="32">
        <v>141.6</v>
      </c>
      <c r="I87" s="32">
        <f t="shared" si="3"/>
        <v>566.4</v>
      </c>
      <c r="J87" s="32">
        <v>0</v>
      </c>
      <c r="K87" s="32">
        <f t="shared" si="2"/>
        <v>566.4</v>
      </c>
      <c r="L87" s="89"/>
      <c r="M87" s="73"/>
    </row>
    <row r="88" spans="2:13" s="54" customFormat="1" ht="45.75">
      <c r="B88" s="72">
        <v>83</v>
      </c>
      <c r="C88" s="12" t="s">
        <v>276</v>
      </c>
      <c r="D88" s="101" t="s">
        <v>324</v>
      </c>
      <c r="E88" s="57">
        <v>2013</v>
      </c>
      <c r="F88" s="89"/>
      <c r="G88" s="81">
        <v>4</v>
      </c>
      <c r="H88" s="32">
        <v>100.3</v>
      </c>
      <c r="I88" s="32">
        <f t="shared" si="3"/>
        <v>401.2</v>
      </c>
      <c r="J88" s="32">
        <v>0</v>
      </c>
      <c r="K88" s="32">
        <f t="shared" si="2"/>
        <v>401.2</v>
      </c>
      <c r="L88" s="89"/>
      <c r="M88" s="73"/>
    </row>
    <row r="89" spans="2:13" s="54" customFormat="1" ht="23.25" customHeight="1">
      <c r="B89" s="72">
        <v>84</v>
      </c>
      <c r="C89" s="12" t="s">
        <v>277</v>
      </c>
      <c r="D89" s="89" t="s">
        <v>210</v>
      </c>
      <c r="E89" s="57" t="s">
        <v>286</v>
      </c>
      <c r="F89" s="89" t="s">
        <v>216</v>
      </c>
      <c r="G89" s="81">
        <v>3</v>
      </c>
      <c r="H89" s="32">
        <v>24780</v>
      </c>
      <c r="I89" s="32">
        <f t="shared" si="3"/>
        <v>74340</v>
      </c>
      <c r="J89" s="32">
        <v>36002.862000000001</v>
      </c>
      <c r="K89" s="32">
        <f t="shared" si="2"/>
        <v>38337.137999999999</v>
      </c>
      <c r="L89" s="89" t="s">
        <v>217</v>
      </c>
      <c r="M89" s="73" t="s">
        <v>178</v>
      </c>
    </row>
    <row r="90" spans="2:13" s="54" customFormat="1" ht="34.5" customHeight="1">
      <c r="B90" s="72">
        <v>85</v>
      </c>
      <c r="C90" s="12" t="s">
        <v>277</v>
      </c>
      <c r="D90" s="89" t="s">
        <v>210</v>
      </c>
      <c r="E90" s="57" t="s">
        <v>286</v>
      </c>
      <c r="F90" s="89" t="s">
        <v>215</v>
      </c>
      <c r="G90" s="81">
        <v>1</v>
      </c>
      <c r="H90" s="32">
        <v>24780</v>
      </c>
      <c r="I90" s="32">
        <f t="shared" si="3"/>
        <v>24780</v>
      </c>
      <c r="J90" s="32">
        <v>12000.954</v>
      </c>
      <c r="K90" s="32">
        <f t="shared" si="2"/>
        <v>12779.046</v>
      </c>
      <c r="L90" s="89" t="s">
        <v>217</v>
      </c>
      <c r="M90" s="73" t="s">
        <v>167</v>
      </c>
    </row>
    <row r="91" spans="2:13" s="54" customFormat="1" ht="23.25" customHeight="1">
      <c r="B91" s="72">
        <v>86</v>
      </c>
      <c r="C91" s="12" t="s">
        <v>277</v>
      </c>
      <c r="D91" s="89" t="s">
        <v>210</v>
      </c>
      <c r="E91" s="57" t="s">
        <v>286</v>
      </c>
      <c r="F91" s="89" t="s">
        <v>214</v>
      </c>
      <c r="G91" s="81">
        <v>1</v>
      </c>
      <c r="H91" s="32">
        <v>24780</v>
      </c>
      <c r="I91" s="32">
        <f t="shared" si="3"/>
        <v>24780</v>
      </c>
      <c r="J91" s="32">
        <v>12000.954</v>
      </c>
      <c r="K91" s="32">
        <f t="shared" si="2"/>
        <v>12779.046</v>
      </c>
      <c r="L91" s="89" t="s">
        <v>217</v>
      </c>
      <c r="M91" s="73" t="s">
        <v>165</v>
      </c>
    </row>
    <row r="92" spans="2:13" s="54" customFormat="1" ht="34.5" customHeight="1">
      <c r="B92" s="72">
        <v>87</v>
      </c>
      <c r="C92" s="12" t="s">
        <v>277</v>
      </c>
      <c r="D92" s="89" t="s">
        <v>210</v>
      </c>
      <c r="E92" s="57" t="s">
        <v>286</v>
      </c>
      <c r="F92" s="89" t="s">
        <v>213</v>
      </c>
      <c r="G92" s="81">
        <v>1</v>
      </c>
      <c r="H92" s="32">
        <v>24780</v>
      </c>
      <c r="I92" s="32">
        <f t="shared" si="3"/>
        <v>24780</v>
      </c>
      <c r="J92" s="32">
        <v>12000.954</v>
      </c>
      <c r="K92" s="32">
        <f t="shared" si="2"/>
        <v>12779.046</v>
      </c>
      <c r="L92" s="89" t="s">
        <v>217</v>
      </c>
      <c r="M92" s="73" t="s">
        <v>212</v>
      </c>
    </row>
    <row r="93" spans="2:13" s="54" customFormat="1" ht="23.25" customHeight="1">
      <c r="B93" s="72">
        <v>88</v>
      </c>
      <c r="C93" s="12" t="s">
        <v>277</v>
      </c>
      <c r="D93" s="89" t="s">
        <v>210</v>
      </c>
      <c r="E93" s="57" t="s">
        <v>286</v>
      </c>
      <c r="F93" s="89" t="s">
        <v>211</v>
      </c>
      <c r="G93" s="81">
        <v>1</v>
      </c>
      <c r="H93" s="32">
        <v>24780</v>
      </c>
      <c r="I93" s="32">
        <f t="shared" si="3"/>
        <v>24780</v>
      </c>
      <c r="J93" s="32">
        <v>12000.954</v>
      </c>
      <c r="K93" s="32">
        <f t="shared" si="2"/>
        <v>12779.046</v>
      </c>
      <c r="L93" s="89" t="s">
        <v>217</v>
      </c>
      <c r="M93" s="73" t="s">
        <v>166</v>
      </c>
    </row>
    <row r="94" spans="2:13" s="54" customFormat="1" ht="23.25" customHeight="1">
      <c r="B94" s="72">
        <v>89</v>
      </c>
      <c r="C94" s="12" t="s">
        <v>277</v>
      </c>
      <c r="D94" s="89" t="s">
        <v>210</v>
      </c>
      <c r="E94" s="57" t="s">
        <v>286</v>
      </c>
      <c r="F94" s="89" t="s">
        <v>209</v>
      </c>
      <c r="G94" s="81">
        <v>1</v>
      </c>
      <c r="H94" s="32">
        <v>24780</v>
      </c>
      <c r="I94" s="32">
        <f t="shared" si="3"/>
        <v>24780</v>
      </c>
      <c r="J94" s="32">
        <v>12000.954</v>
      </c>
      <c r="K94" s="32">
        <f t="shared" si="2"/>
        <v>12779.046</v>
      </c>
      <c r="L94" s="89" t="s">
        <v>217</v>
      </c>
      <c r="M94" s="73" t="s">
        <v>168</v>
      </c>
    </row>
    <row r="95" spans="2:13" s="54" customFormat="1" ht="23.25" customHeight="1">
      <c r="B95" s="72">
        <v>90</v>
      </c>
      <c r="C95" s="12" t="s">
        <v>277</v>
      </c>
      <c r="D95" s="89" t="s">
        <v>208</v>
      </c>
      <c r="E95" s="57">
        <v>2012</v>
      </c>
      <c r="F95" s="89">
        <v>4071</v>
      </c>
      <c r="G95" s="81">
        <v>1</v>
      </c>
      <c r="H95" s="32">
        <v>19292</v>
      </c>
      <c r="I95" s="32">
        <f t="shared" si="3"/>
        <v>19292</v>
      </c>
      <c r="J95" s="32">
        <v>9343.115600000001</v>
      </c>
      <c r="K95" s="32">
        <f t="shared" si="2"/>
        <v>9948.884399999999</v>
      </c>
      <c r="L95" s="89" t="s">
        <v>217</v>
      </c>
      <c r="M95" s="73" t="s">
        <v>160</v>
      </c>
    </row>
    <row r="96" spans="2:13" s="54" customFormat="1" ht="23.25" customHeight="1">
      <c r="B96" s="72">
        <v>91</v>
      </c>
      <c r="C96" s="12" t="s">
        <v>277</v>
      </c>
      <c r="D96" s="89" t="s">
        <v>205</v>
      </c>
      <c r="E96" s="57" t="s">
        <v>286</v>
      </c>
      <c r="F96" s="89" t="s">
        <v>207</v>
      </c>
      <c r="G96" s="81">
        <v>1</v>
      </c>
      <c r="H96" s="32">
        <v>2360</v>
      </c>
      <c r="I96" s="32">
        <f t="shared" si="3"/>
        <v>2360</v>
      </c>
      <c r="J96" s="32">
        <v>1182.3599999999999</v>
      </c>
      <c r="K96" s="32">
        <f t="shared" si="2"/>
        <v>1177.6400000000001</v>
      </c>
      <c r="L96" s="89" t="s">
        <v>161</v>
      </c>
      <c r="M96" s="73" t="s">
        <v>166</v>
      </c>
    </row>
    <row r="97" spans="2:13" s="54" customFormat="1" ht="23.25" customHeight="1">
      <c r="B97" s="72">
        <v>92</v>
      </c>
      <c r="C97" s="12" t="s">
        <v>277</v>
      </c>
      <c r="D97" s="89" t="s">
        <v>205</v>
      </c>
      <c r="E97" s="57" t="s">
        <v>286</v>
      </c>
      <c r="F97" s="89" t="s">
        <v>206</v>
      </c>
      <c r="G97" s="81">
        <v>1</v>
      </c>
      <c r="H97" s="32">
        <v>2360</v>
      </c>
      <c r="I97" s="32">
        <f t="shared" si="3"/>
        <v>2360</v>
      </c>
      <c r="J97" s="32">
        <v>1182.3599999999999</v>
      </c>
      <c r="K97" s="32">
        <f t="shared" si="2"/>
        <v>1177.6400000000001</v>
      </c>
      <c r="L97" s="89" t="s">
        <v>217</v>
      </c>
      <c r="M97" s="73" t="s">
        <v>178</v>
      </c>
    </row>
    <row r="98" spans="2:13" s="54" customFormat="1" ht="23.25" customHeight="1">
      <c r="B98" s="72">
        <v>93</v>
      </c>
      <c r="C98" s="12" t="s">
        <v>277</v>
      </c>
      <c r="D98" s="89" t="s">
        <v>205</v>
      </c>
      <c r="E98" s="57" t="s">
        <v>286</v>
      </c>
      <c r="F98" s="89"/>
      <c r="G98" s="81">
        <v>1</v>
      </c>
      <c r="H98" s="32">
        <v>2360</v>
      </c>
      <c r="I98" s="32">
        <f t="shared" si="3"/>
        <v>2360</v>
      </c>
      <c r="J98" s="32">
        <v>1182.3599999999999</v>
      </c>
      <c r="K98" s="32">
        <f t="shared" si="2"/>
        <v>1177.6400000000001</v>
      </c>
      <c r="L98" s="89" t="s">
        <v>217</v>
      </c>
      <c r="M98" s="73" t="s">
        <v>165</v>
      </c>
    </row>
    <row r="99" spans="2:13" s="54" customFormat="1" ht="23.25" customHeight="1">
      <c r="B99" s="72">
        <v>94</v>
      </c>
      <c r="C99" s="12" t="s">
        <v>277</v>
      </c>
      <c r="D99" s="89" t="s">
        <v>204</v>
      </c>
      <c r="E99" s="57">
        <v>2012</v>
      </c>
      <c r="F99" s="89" t="s">
        <v>203</v>
      </c>
      <c r="G99" s="81">
        <v>2</v>
      </c>
      <c r="H99" s="32">
        <v>808</v>
      </c>
      <c r="I99" s="32">
        <f t="shared" si="3"/>
        <v>1616</v>
      </c>
      <c r="J99" s="32">
        <v>0</v>
      </c>
      <c r="K99" s="32">
        <f t="shared" si="2"/>
        <v>1616</v>
      </c>
      <c r="L99" s="89" t="s">
        <v>217</v>
      </c>
      <c r="M99" s="73" t="s">
        <v>160</v>
      </c>
    </row>
    <row r="100" spans="2:13" s="54" customFormat="1" ht="23.25" customHeight="1">
      <c r="B100" s="72">
        <v>95</v>
      </c>
      <c r="C100" s="12" t="s">
        <v>277</v>
      </c>
      <c r="D100" s="89" t="s">
        <v>202</v>
      </c>
      <c r="E100" s="57">
        <v>2012</v>
      </c>
      <c r="F100" s="89">
        <v>4044</v>
      </c>
      <c r="G100" s="81">
        <v>1</v>
      </c>
      <c r="H100" s="32">
        <v>1331</v>
      </c>
      <c r="I100" s="32">
        <f t="shared" si="3"/>
        <v>1331</v>
      </c>
      <c r="J100" s="32">
        <v>933.5634</v>
      </c>
      <c r="K100" s="32">
        <f t="shared" si="2"/>
        <v>397.4366</v>
      </c>
      <c r="L100" s="89" t="s">
        <v>217</v>
      </c>
      <c r="M100" s="73" t="s">
        <v>160</v>
      </c>
    </row>
    <row r="101" spans="2:13" s="54" customFormat="1" ht="34.5">
      <c r="B101" s="72">
        <v>96</v>
      </c>
      <c r="C101" s="12" t="s">
        <v>277</v>
      </c>
      <c r="D101" s="89" t="s">
        <v>201</v>
      </c>
      <c r="E101" s="100"/>
      <c r="F101" s="89"/>
      <c r="G101" s="81"/>
      <c r="H101" s="32"/>
      <c r="I101" s="32">
        <f t="shared" si="3"/>
        <v>0</v>
      </c>
      <c r="J101" s="32"/>
      <c r="K101" s="32">
        <f t="shared" si="2"/>
        <v>0</v>
      </c>
      <c r="L101" s="89"/>
      <c r="M101" s="73" t="s">
        <v>165</v>
      </c>
    </row>
    <row r="102" spans="2:13" s="54" customFormat="1" ht="22.5" customHeight="1">
      <c r="B102" s="72">
        <v>97</v>
      </c>
      <c r="C102" s="12" t="s">
        <v>277</v>
      </c>
      <c r="D102" s="89" t="s">
        <v>200</v>
      </c>
      <c r="E102" s="57">
        <v>2012</v>
      </c>
      <c r="F102" s="89"/>
      <c r="G102" s="81">
        <v>1</v>
      </c>
      <c r="H102" s="32">
        <v>15</v>
      </c>
      <c r="I102" s="32">
        <f t="shared" si="3"/>
        <v>15</v>
      </c>
      <c r="J102" s="32">
        <v>0</v>
      </c>
      <c r="K102" s="32">
        <f t="shared" si="2"/>
        <v>15</v>
      </c>
      <c r="L102" s="89" t="s">
        <v>217</v>
      </c>
      <c r="M102" s="73" t="s">
        <v>165</v>
      </c>
    </row>
    <row r="103" spans="2:13" s="54" customFormat="1" ht="22.5" customHeight="1">
      <c r="B103" s="72">
        <v>98</v>
      </c>
      <c r="C103" s="12" t="s">
        <v>277</v>
      </c>
      <c r="D103" s="89" t="s">
        <v>199</v>
      </c>
      <c r="E103" s="57">
        <v>2012</v>
      </c>
      <c r="F103" s="89">
        <v>4247</v>
      </c>
      <c r="G103" s="81">
        <v>1</v>
      </c>
      <c r="H103" s="32">
        <v>249</v>
      </c>
      <c r="I103" s="32">
        <f t="shared" si="3"/>
        <v>249</v>
      </c>
      <c r="J103" s="32">
        <v>0</v>
      </c>
      <c r="K103" s="32">
        <f t="shared" si="2"/>
        <v>249</v>
      </c>
      <c r="L103" s="89" t="s">
        <v>217</v>
      </c>
      <c r="M103" s="73" t="s">
        <v>165</v>
      </c>
    </row>
    <row r="104" spans="2:13" s="54" customFormat="1" ht="22.5" customHeight="1">
      <c r="B104" s="72">
        <v>99</v>
      </c>
      <c r="C104" s="12" t="s">
        <v>277</v>
      </c>
      <c r="D104" s="89" t="s">
        <v>198</v>
      </c>
      <c r="E104" s="57">
        <v>2012</v>
      </c>
      <c r="F104" s="89">
        <v>4248</v>
      </c>
      <c r="G104" s="81">
        <v>1</v>
      </c>
      <c r="H104" s="32">
        <v>164</v>
      </c>
      <c r="I104" s="32">
        <f t="shared" si="3"/>
        <v>164</v>
      </c>
      <c r="J104" s="32">
        <v>0</v>
      </c>
      <c r="K104" s="32">
        <f t="shared" si="2"/>
        <v>164</v>
      </c>
      <c r="L104" s="89" t="s">
        <v>217</v>
      </c>
      <c r="M104" s="73" t="s">
        <v>165</v>
      </c>
    </row>
    <row r="105" spans="2:13" s="54" customFormat="1" ht="22.5" customHeight="1">
      <c r="B105" s="72">
        <v>100</v>
      </c>
      <c r="C105" s="12" t="s">
        <v>277</v>
      </c>
      <c r="D105" s="89" t="s">
        <v>197</v>
      </c>
      <c r="E105" s="57">
        <v>2012</v>
      </c>
      <c r="F105" s="89" t="s">
        <v>196</v>
      </c>
      <c r="G105" s="81">
        <v>2</v>
      </c>
      <c r="H105" s="32">
        <v>388</v>
      </c>
      <c r="I105" s="32">
        <f t="shared" si="3"/>
        <v>776</v>
      </c>
      <c r="J105" s="32">
        <v>0</v>
      </c>
      <c r="K105" s="32">
        <f t="shared" si="2"/>
        <v>776</v>
      </c>
      <c r="L105" s="89" t="s">
        <v>217</v>
      </c>
      <c r="M105" s="73" t="s">
        <v>165</v>
      </c>
    </row>
    <row r="106" spans="2:13" s="54" customFormat="1" ht="22.5" customHeight="1">
      <c r="B106" s="72">
        <v>101</v>
      </c>
      <c r="C106" s="12" t="s">
        <v>277</v>
      </c>
      <c r="D106" s="89" t="s">
        <v>195</v>
      </c>
      <c r="E106" s="57">
        <v>2012</v>
      </c>
      <c r="F106" s="89"/>
      <c r="G106" s="81">
        <v>10</v>
      </c>
      <c r="H106" s="32">
        <v>0.66</v>
      </c>
      <c r="I106" s="32">
        <f t="shared" si="3"/>
        <v>6.6000000000000005</v>
      </c>
      <c r="J106" s="32">
        <v>0</v>
      </c>
      <c r="K106" s="32">
        <f t="shared" si="2"/>
        <v>6.6000000000000005</v>
      </c>
      <c r="L106" s="89" t="s">
        <v>217</v>
      </c>
      <c r="M106" s="73" t="s">
        <v>165</v>
      </c>
    </row>
    <row r="107" spans="2:13" s="54" customFormat="1" ht="22.5" customHeight="1">
      <c r="B107" s="72">
        <v>102</v>
      </c>
      <c r="C107" s="12" t="s">
        <v>277</v>
      </c>
      <c r="D107" s="89" t="s">
        <v>194</v>
      </c>
      <c r="E107" s="57">
        <v>2012</v>
      </c>
      <c r="F107" s="89"/>
      <c r="G107" s="81">
        <v>80</v>
      </c>
      <c r="H107" s="32">
        <v>1.08</v>
      </c>
      <c r="I107" s="32">
        <f t="shared" si="3"/>
        <v>86.4</v>
      </c>
      <c r="J107" s="32">
        <v>0</v>
      </c>
      <c r="K107" s="32">
        <f t="shared" si="2"/>
        <v>86.4</v>
      </c>
      <c r="L107" s="89" t="s">
        <v>217</v>
      </c>
      <c r="M107" s="73" t="s">
        <v>165</v>
      </c>
    </row>
    <row r="108" spans="2:13" s="54" customFormat="1" ht="22.5" customHeight="1">
      <c r="B108" s="72">
        <v>103</v>
      </c>
      <c r="C108" s="12" t="s">
        <v>277</v>
      </c>
      <c r="D108" s="89" t="s">
        <v>193</v>
      </c>
      <c r="E108" s="57">
        <v>2012</v>
      </c>
      <c r="F108" s="89"/>
      <c r="G108" s="81">
        <v>1</v>
      </c>
      <c r="H108" s="32">
        <v>58</v>
      </c>
      <c r="I108" s="32">
        <f t="shared" si="3"/>
        <v>58</v>
      </c>
      <c r="J108" s="32">
        <v>0</v>
      </c>
      <c r="K108" s="32">
        <f t="shared" si="2"/>
        <v>58</v>
      </c>
      <c r="L108" s="89" t="s">
        <v>217</v>
      </c>
      <c r="M108" s="73" t="s">
        <v>165</v>
      </c>
    </row>
    <row r="109" spans="2:13" s="54" customFormat="1" ht="22.5" customHeight="1">
      <c r="B109" s="72">
        <v>104</v>
      </c>
      <c r="C109" s="12" t="s">
        <v>277</v>
      </c>
      <c r="D109" s="89" t="s">
        <v>192</v>
      </c>
      <c r="E109" s="57">
        <v>2012</v>
      </c>
      <c r="F109" s="89"/>
      <c r="G109" s="81">
        <v>10</v>
      </c>
      <c r="H109" s="32">
        <v>3</v>
      </c>
      <c r="I109" s="32">
        <f t="shared" si="3"/>
        <v>30</v>
      </c>
      <c r="J109" s="32">
        <v>0</v>
      </c>
      <c r="K109" s="32">
        <f t="shared" si="2"/>
        <v>30</v>
      </c>
      <c r="L109" s="89" t="s">
        <v>217</v>
      </c>
      <c r="M109" s="73" t="s">
        <v>165</v>
      </c>
    </row>
    <row r="110" spans="2:13" s="54" customFormat="1" ht="22.5" customHeight="1">
      <c r="B110" s="72">
        <v>105</v>
      </c>
      <c r="C110" s="12" t="s">
        <v>277</v>
      </c>
      <c r="D110" s="89" t="s">
        <v>191</v>
      </c>
      <c r="E110" s="57">
        <v>2012</v>
      </c>
      <c r="F110" s="89"/>
      <c r="G110" s="81">
        <v>1</v>
      </c>
      <c r="H110" s="32">
        <v>63</v>
      </c>
      <c r="I110" s="32">
        <f t="shared" si="3"/>
        <v>63</v>
      </c>
      <c r="J110" s="32">
        <v>0</v>
      </c>
      <c r="K110" s="32">
        <f t="shared" si="2"/>
        <v>63</v>
      </c>
      <c r="L110" s="89" t="s">
        <v>217</v>
      </c>
      <c r="M110" s="73" t="s">
        <v>165</v>
      </c>
    </row>
    <row r="111" spans="2:13" s="54" customFormat="1" ht="22.5" customHeight="1">
      <c r="B111" s="72">
        <v>106</v>
      </c>
      <c r="C111" s="12" t="s">
        <v>277</v>
      </c>
      <c r="D111" s="89" t="s">
        <v>190</v>
      </c>
      <c r="E111" s="57">
        <v>2012</v>
      </c>
      <c r="F111" s="89"/>
      <c r="G111" s="81">
        <v>1</v>
      </c>
      <c r="H111" s="32">
        <v>415</v>
      </c>
      <c r="I111" s="32">
        <f t="shared" si="3"/>
        <v>415</v>
      </c>
      <c r="J111" s="32">
        <v>0</v>
      </c>
      <c r="K111" s="32">
        <f t="shared" si="2"/>
        <v>415</v>
      </c>
      <c r="L111" s="89" t="s">
        <v>217</v>
      </c>
      <c r="M111" s="73" t="s">
        <v>165</v>
      </c>
    </row>
    <row r="112" spans="2:13" s="54" customFormat="1" ht="22.5" customHeight="1">
      <c r="B112" s="72">
        <v>107</v>
      </c>
      <c r="C112" s="12" t="s">
        <v>277</v>
      </c>
      <c r="D112" s="89" t="s">
        <v>189</v>
      </c>
      <c r="E112" s="57">
        <v>2012</v>
      </c>
      <c r="F112" s="89"/>
      <c r="G112" s="81">
        <v>30</v>
      </c>
      <c r="H112" s="32">
        <v>1.53</v>
      </c>
      <c r="I112" s="32">
        <f t="shared" si="3"/>
        <v>45.9</v>
      </c>
      <c r="J112" s="32">
        <v>0</v>
      </c>
      <c r="K112" s="32">
        <f t="shared" si="2"/>
        <v>45.9</v>
      </c>
      <c r="L112" s="89" t="s">
        <v>217</v>
      </c>
      <c r="M112" s="73" t="s">
        <v>165</v>
      </c>
    </row>
    <row r="113" spans="2:13" s="54" customFormat="1" ht="23.25" customHeight="1">
      <c r="B113" s="72">
        <v>108</v>
      </c>
      <c r="C113" s="12" t="s">
        <v>277</v>
      </c>
      <c r="D113" s="89" t="s">
        <v>188</v>
      </c>
      <c r="E113" s="57">
        <v>2012</v>
      </c>
      <c r="F113" s="89">
        <v>4233</v>
      </c>
      <c r="G113" s="81">
        <v>1</v>
      </c>
      <c r="H113" s="32">
        <v>307</v>
      </c>
      <c r="I113" s="32">
        <f t="shared" si="3"/>
        <v>307</v>
      </c>
      <c r="J113" s="32">
        <v>0</v>
      </c>
      <c r="K113" s="32">
        <f t="shared" si="2"/>
        <v>307</v>
      </c>
      <c r="L113" s="89" t="s">
        <v>217</v>
      </c>
      <c r="M113" s="73" t="s">
        <v>165</v>
      </c>
    </row>
    <row r="114" spans="2:13" s="54" customFormat="1" ht="33" customHeight="1">
      <c r="B114" s="72">
        <v>109</v>
      </c>
      <c r="C114" s="12" t="s">
        <v>277</v>
      </c>
      <c r="D114" s="89" t="s">
        <v>187</v>
      </c>
      <c r="E114" s="57">
        <v>2012</v>
      </c>
      <c r="F114" s="89" t="s">
        <v>186</v>
      </c>
      <c r="G114" s="81">
        <v>3</v>
      </c>
      <c r="H114" s="32">
        <v>557</v>
      </c>
      <c r="I114" s="32">
        <f t="shared" si="3"/>
        <v>1671</v>
      </c>
      <c r="J114" s="32">
        <v>0</v>
      </c>
      <c r="K114" s="32">
        <f t="shared" si="2"/>
        <v>1671</v>
      </c>
      <c r="L114" s="89" t="s">
        <v>217</v>
      </c>
      <c r="M114" s="73" t="s">
        <v>160</v>
      </c>
    </row>
    <row r="115" spans="2:13" s="54" customFormat="1" ht="22.5" customHeight="1">
      <c r="B115" s="72">
        <v>110</v>
      </c>
      <c r="C115" s="12" t="s">
        <v>277</v>
      </c>
      <c r="D115" s="89" t="s">
        <v>185</v>
      </c>
      <c r="E115" s="57">
        <v>2012</v>
      </c>
      <c r="F115" s="89" t="s">
        <v>183</v>
      </c>
      <c r="G115" s="81">
        <v>2</v>
      </c>
      <c r="H115" s="32">
        <v>135</v>
      </c>
      <c r="I115" s="32">
        <f t="shared" si="3"/>
        <v>270</v>
      </c>
      <c r="J115" s="32">
        <v>0</v>
      </c>
      <c r="K115" s="32">
        <f t="shared" si="2"/>
        <v>270</v>
      </c>
      <c r="L115" s="89" t="s">
        <v>217</v>
      </c>
      <c r="M115" s="73" t="s">
        <v>178</v>
      </c>
    </row>
    <row r="116" spans="2:13" s="54" customFormat="1" ht="22.5" customHeight="1">
      <c r="B116" s="72">
        <v>111</v>
      </c>
      <c r="C116" s="12" t="s">
        <v>277</v>
      </c>
      <c r="D116" s="89" t="s">
        <v>184</v>
      </c>
      <c r="E116" s="57">
        <v>2012</v>
      </c>
      <c r="F116" s="89" t="s">
        <v>183</v>
      </c>
      <c r="G116" s="81">
        <v>4</v>
      </c>
      <c r="H116" s="32">
        <v>100</v>
      </c>
      <c r="I116" s="32">
        <f t="shared" si="3"/>
        <v>400</v>
      </c>
      <c r="J116" s="32">
        <v>0</v>
      </c>
      <c r="K116" s="32">
        <f t="shared" si="2"/>
        <v>400</v>
      </c>
      <c r="L116" s="89" t="s">
        <v>217</v>
      </c>
      <c r="M116" s="73" t="s">
        <v>178</v>
      </c>
    </row>
    <row r="117" spans="2:13" s="54" customFormat="1" ht="22.5" customHeight="1">
      <c r="B117" s="72">
        <v>112</v>
      </c>
      <c r="C117" s="12" t="s">
        <v>277</v>
      </c>
      <c r="D117" s="89" t="s">
        <v>182</v>
      </c>
      <c r="E117" s="57">
        <v>2012</v>
      </c>
      <c r="F117" s="89" t="s">
        <v>181</v>
      </c>
      <c r="G117" s="81">
        <v>2</v>
      </c>
      <c r="H117" s="32">
        <v>70</v>
      </c>
      <c r="I117" s="32">
        <f t="shared" si="3"/>
        <v>140</v>
      </c>
      <c r="J117" s="32">
        <v>0</v>
      </c>
      <c r="K117" s="32">
        <f t="shared" si="2"/>
        <v>140</v>
      </c>
      <c r="L117" s="89" t="s">
        <v>217</v>
      </c>
      <c r="M117" s="73" t="s">
        <v>160</v>
      </c>
    </row>
    <row r="118" spans="2:13" s="54" customFormat="1" ht="22.5" customHeight="1">
      <c r="B118" s="72">
        <v>113</v>
      </c>
      <c r="C118" s="12" t="s">
        <v>277</v>
      </c>
      <c r="D118" s="89" t="s">
        <v>180</v>
      </c>
      <c r="E118" s="57">
        <v>2012</v>
      </c>
      <c r="F118" s="89">
        <v>4045</v>
      </c>
      <c r="G118" s="81">
        <v>1</v>
      </c>
      <c r="H118" s="32">
        <v>316</v>
      </c>
      <c r="I118" s="32">
        <f t="shared" si="3"/>
        <v>316</v>
      </c>
      <c r="J118" s="32">
        <v>0</v>
      </c>
      <c r="K118" s="32">
        <f t="shared" si="2"/>
        <v>316</v>
      </c>
      <c r="L118" s="89" t="s">
        <v>217</v>
      </c>
      <c r="M118" s="73" t="s">
        <v>160</v>
      </c>
    </row>
    <row r="119" spans="2:13" s="54" customFormat="1" ht="23.25" customHeight="1">
      <c r="B119" s="72">
        <v>114</v>
      </c>
      <c r="C119" s="12" t="s">
        <v>277</v>
      </c>
      <c r="D119" s="89" t="s">
        <v>220</v>
      </c>
      <c r="E119" s="57" t="s">
        <v>124</v>
      </c>
      <c r="F119" s="89">
        <v>4043</v>
      </c>
      <c r="G119" s="81">
        <v>1</v>
      </c>
      <c r="H119" s="32">
        <v>965</v>
      </c>
      <c r="I119" s="32">
        <f t="shared" si="3"/>
        <v>965</v>
      </c>
      <c r="J119" s="32">
        <v>0</v>
      </c>
      <c r="K119" s="32">
        <f t="shared" si="2"/>
        <v>965</v>
      </c>
      <c r="L119" s="89" t="s">
        <v>217</v>
      </c>
      <c r="M119" s="73" t="s">
        <v>160</v>
      </c>
    </row>
    <row r="120" spans="2:13" s="54" customFormat="1" ht="33.75" customHeight="1">
      <c r="B120" s="72">
        <v>115</v>
      </c>
      <c r="C120" s="12" t="s">
        <v>277</v>
      </c>
      <c r="D120" s="89" t="s">
        <v>219</v>
      </c>
      <c r="E120" s="57" t="s">
        <v>124</v>
      </c>
      <c r="F120" s="89">
        <v>4085</v>
      </c>
      <c r="G120" s="81">
        <v>1</v>
      </c>
      <c r="H120" s="32">
        <v>965</v>
      </c>
      <c r="I120" s="32">
        <f t="shared" si="3"/>
        <v>965</v>
      </c>
      <c r="J120" s="32">
        <v>0</v>
      </c>
      <c r="K120" s="32">
        <f t="shared" si="2"/>
        <v>965</v>
      </c>
      <c r="L120" s="89" t="s">
        <v>217</v>
      </c>
      <c r="M120" s="73" t="s">
        <v>167</v>
      </c>
    </row>
    <row r="121" spans="2:13" s="54" customFormat="1" ht="43.5" customHeight="1">
      <c r="B121" s="72">
        <v>116</v>
      </c>
      <c r="C121" s="12" t="s">
        <v>277</v>
      </c>
      <c r="D121" s="89" t="s">
        <v>179</v>
      </c>
      <c r="E121" s="57">
        <v>2011</v>
      </c>
      <c r="F121" s="89">
        <v>4058</v>
      </c>
      <c r="G121" s="81">
        <v>1</v>
      </c>
      <c r="H121" s="32">
        <v>129670</v>
      </c>
      <c r="I121" s="32">
        <f t="shared" si="3"/>
        <v>129670</v>
      </c>
      <c r="J121" s="32">
        <v>129670</v>
      </c>
      <c r="K121" s="32">
        <f t="shared" si="2"/>
        <v>0</v>
      </c>
      <c r="L121" s="89" t="s">
        <v>217</v>
      </c>
      <c r="M121" s="73" t="s">
        <v>178</v>
      </c>
    </row>
    <row r="122" spans="2:13" s="54" customFormat="1" ht="22.5" customHeight="1">
      <c r="B122" s="72">
        <v>117</v>
      </c>
      <c r="C122" s="12" t="s">
        <v>277</v>
      </c>
      <c r="D122" s="89" t="s">
        <v>177</v>
      </c>
      <c r="E122" s="57" t="s">
        <v>286</v>
      </c>
      <c r="F122" s="89"/>
      <c r="G122" s="81">
        <v>1</v>
      </c>
      <c r="H122" s="32">
        <v>123.9</v>
      </c>
      <c r="I122" s="32">
        <f t="shared" si="3"/>
        <v>123.9</v>
      </c>
      <c r="J122" s="32">
        <v>0</v>
      </c>
      <c r="K122" s="32">
        <f t="shared" si="2"/>
        <v>123.9</v>
      </c>
      <c r="L122" s="89" t="s">
        <v>217</v>
      </c>
      <c r="M122" s="73" t="s">
        <v>178</v>
      </c>
    </row>
    <row r="123" spans="2:13" s="54" customFormat="1" ht="22.5" customHeight="1">
      <c r="B123" s="72">
        <v>118</v>
      </c>
      <c r="C123" s="12" t="s">
        <v>277</v>
      </c>
      <c r="D123" s="89" t="s">
        <v>177</v>
      </c>
      <c r="E123" s="57" t="s">
        <v>286</v>
      </c>
      <c r="F123" s="89"/>
      <c r="G123" s="81">
        <v>1</v>
      </c>
      <c r="H123" s="32">
        <v>123.9</v>
      </c>
      <c r="I123" s="32">
        <f t="shared" si="3"/>
        <v>123.9</v>
      </c>
      <c r="J123" s="32">
        <v>0</v>
      </c>
      <c r="K123" s="32">
        <f t="shared" si="2"/>
        <v>123.9</v>
      </c>
      <c r="L123" s="89" t="s">
        <v>217</v>
      </c>
      <c r="M123" s="73" t="s">
        <v>168</v>
      </c>
    </row>
    <row r="124" spans="2:13" s="54" customFormat="1" ht="33.75" customHeight="1">
      <c r="B124" s="72">
        <v>119</v>
      </c>
      <c r="C124" s="12" t="s">
        <v>277</v>
      </c>
      <c r="D124" s="89" t="s">
        <v>177</v>
      </c>
      <c r="E124" s="57" t="s">
        <v>286</v>
      </c>
      <c r="F124" s="89"/>
      <c r="G124" s="81">
        <v>1</v>
      </c>
      <c r="H124" s="32">
        <v>123.9</v>
      </c>
      <c r="I124" s="32">
        <f t="shared" si="3"/>
        <v>123.9</v>
      </c>
      <c r="J124" s="32">
        <v>0</v>
      </c>
      <c r="K124" s="32">
        <f t="shared" si="2"/>
        <v>123.9</v>
      </c>
      <c r="L124" s="89" t="s">
        <v>217</v>
      </c>
      <c r="M124" s="73" t="s">
        <v>167</v>
      </c>
    </row>
    <row r="125" spans="2:13" s="54" customFormat="1" ht="22.5" customHeight="1">
      <c r="B125" s="72">
        <v>120</v>
      </c>
      <c r="C125" s="12" t="s">
        <v>277</v>
      </c>
      <c r="D125" s="89" t="s">
        <v>177</v>
      </c>
      <c r="E125" s="57" t="s">
        <v>286</v>
      </c>
      <c r="F125" s="89">
        <v>4240</v>
      </c>
      <c r="G125" s="81">
        <v>1</v>
      </c>
      <c r="H125" s="32">
        <v>123.9</v>
      </c>
      <c r="I125" s="32">
        <f t="shared" si="3"/>
        <v>123.9</v>
      </c>
      <c r="J125" s="32">
        <v>0</v>
      </c>
      <c r="K125" s="32">
        <f t="shared" si="2"/>
        <v>123.9</v>
      </c>
      <c r="L125" s="89" t="s">
        <v>217</v>
      </c>
      <c r="M125" s="73" t="s">
        <v>165</v>
      </c>
    </row>
    <row r="126" spans="2:13" s="54" customFormat="1" ht="22.5" customHeight="1">
      <c r="B126" s="72">
        <v>121</v>
      </c>
      <c r="C126" s="12" t="s">
        <v>277</v>
      </c>
      <c r="D126" s="89" t="s">
        <v>177</v>
      </c>
      <c r="E126" s="57" t="s">
        <v>286</v>
      </c>
      <c r="F126" s="89"/>
      <c r="G126" s="81">
        <v>1</v>
      </c>
      <c r="H126" s="32">
        <v>123.9</v>
      </c>
      <c r="I126" s="32">
        <f t="shared" si="3"/>
        <v>123.9</v>
      </c>
      <c r="J126" s="32">
        <v>0</v>
      </c>
      <c r="K126" s="32">
        <f t="shared" si="2"/>
        <v>123.9</v>
      </c>
      <c r="L126" s="89" t="s">
        <v>217</v>
      </c>
      <c r="M126" s="73" t="s">
        <v>163</v>
      </c>
    </row>
    <row r="127" spans="2:13" s="54" customFormat="1" ht="33" customHeight="1">
      <c r="B127" s="72">
        <v>122</v>
      </c>
      <c r="C127" s="12" t="s">
        <v>277</v>
      </c>
      <c r="D127" s="89" t="s">
        <v>176</v>
      </c>
      <c r="E127" s="57">
        <v>2012</v>
      </c>
      <c r="F127" s="89" t="s">
        <v>175</v>
      </c>
      <c r="G127" s="81">
        <v>2</v>
      </c>
      <c r="H127" s="32">
        <v>1512</v>
      </c>
      <c r="I127" s="32">
        <f t="shared" si="3"/>
        <v>3024</v>
      </c>
      <c r="J127" s="32">
        <v>2121.0336000000002</v>
      </c>
      <c r="K127" s="32">
        <f t="shared" si="2"/>
        <v>902.96639999999979</v>
      </c>
      <c r="L127" s="89" t="s">
        <v>217</v>
      </c>
      <c r="M127" s="73" t="s">
        <v>160</v>
      </c>
    </row>
    <row r="128" spans="2:13" s="54" customFormat="1" ht="22.5" customHeight="1">
      <c r="B128" s="72">
        <v>123</v>
      </c>
      <c r="C128" s="12" t="s">
        <v>277</v>
      </c>
      <c r="D128" s="89" t="s">
        <v>174</v>
      </c>
      <c r="E128" s="57">
        <v>2012</v>
      </c>
      <c r="F128" s="89">
        <v>4053</v>
      </c>
      <c r="G128" s="81">
        <v>1</v>
      </c>
      <c r="H128" s="32">
        <v>1334</v>
      </c>
      <c r="I128" s="32">
        <f t="shared" si="3"/>
        <v>1334</v>
      </c>
      <c r="J128" s="32">
        <v>935.66759999999999</v>
      </c>
      <c r="K128" s="32">
        <f t="shared" si="2"/>
        <v>398.33240000000001</v>
      </c>
      <c r="L128" s="89" t="s">
        <v>217</v>
      </c>
      <c r="M128" s="73" t="s">
        <v>160</v>
      </c>
    </row>
    <row r="129" spans="2:13" s="54" customFormat="1" ht="22.5" customHeight="1">
      <c r="B129" s="72">
        <v>124</v>
      </c>
      <c r="C129" s="12" t="s">
        <v>277</v>
      </c>
      <c r="D129" s="89" t="s">
        <v>18</v>
      </c>
      <c r="E129" s="57">
        <v>2012</v>
      </c>
      <c r="F129" s="89" t="s">
        <v>173</v>
      </c>
      <c r="G129" s="81">
        <v>2</v>
      </c>
      <c r="H129" s="32">
        <v>203</v>
      </c>
      <c r="I129" s="32">
        <f t="shared" si="3"/>
        <v>406</v>
      </c>
      <c r="J129" s="32">
        <v>0</v>
      </c>
      <c r="K129" s="32">
        <f t="shared" si="2"/>
        <v>406</v>
      </c>
      <c r="L129" s="89" t="s">
        <v>172</v>
      </c>
      <c r="M129" s="73" t="s">
        <v>160</v>
      </c>
    </row>
    <row r="130" spans="2:13" s="54" customFormat="1" ht="22.5" customHeight="1">
      <c r="B130" s="72">
        <v>125</v>
      </c>
      <c r="C130" s="12" t="s">
        <v>277</v>
      </c>
      <c r="D130" s="89" t="s">
        <v>171</v>
      </c>
      <c r="E130" s="57">
        <v>2012</v>
      </c>
      <c r="F130" s="89"/>
      <c r="G130" s="81">
        <v>2</v>
      </c>
      <c r="H130" s="32">
        <v>44</v>
      </c>
      <c r="I130" s="32">
        <f t="shared" si="3"/>
        <v>88</v>
      </c>
      <c r="J130" s="32">
        <v>0</v>
      </c>
      <c r="K130" s="32">
        <f t="shared" si="2"/>
        <v>88</v>
      </c>
      <c r="L130" s="89" t="s">
        <v>217</v>
      </c>
      <c r="M130" s="73" t="s">
        <v>160</v>
      </c>
    </row>
    <row r="131" spans="2:13" s="54" customFormat="1" ht="22.5" customHeight="1">
      <c r="B131" s="72">
        <v>126</v>
      </c>
      <c r="C131" s="12" t="s">
        <v>277</v>
      </c>
      <c r="D131" s="89" t="s">
        <v>4</v>
      </c>
      <c r="E131" s="57">
        <v>2012</v>
      </c>
      <c r="F131" s="89"/>
      <c r="G131" s="81">
        <v>1</v>
      </c>
      <c r="H131" s="32">
        <v>16</v>
      </c>
      <c r="I131" s="32">
        <f t="shared" si="3"/>
        <v>16</v>
      </c>
      <c r="J131" s="32">
        <v>0</v>
      </c>
      <c r="K131" s="32">
        <f t="shared" si="2"/>
        <v>16</v>
      </c>
      <c r="L131" s="89" t="s">
        <v>217</v>
      </c>
      <c r="M131" s="73" t="s">
        <v>160</v>
      </c>
    </row>
    <row r="132" spans="2:13" s="54" customFormat="1" ht="22.5" customHeight="1">
      <c r="B132" s="72">
        <v>127</v>
      </c>
      <c r="C132" s="12" t="s">
        <v>277</v>
      </c>
      <c r="D132" s="89" t="s">
        <v>96</v>
      </c>
      <c r="E132" s="57">
        <v>2012</v>
      </c>
      <c r="F132" s="89"/>
      <c r="G132" s="81">
        <v>2</v>
      </c>
      <c r="H132" s="32">
        <v>40</v>
      </c>
      <c r="I132" s="32">
        <f t="shared" si="3"/>
        <v>80</v>
      </c>
      <c r="J132" s="32">
        <v>0</v>
      </c>
      <c r="K132" s="32">
        <f t="shared" si="2"/>
        <v>80</v>
      </c>
      <c r="L132" s="89" t="s">
        <v>217</v>
      </c>
      <c r="M132" s="73" t="s">
        <v>160</v>
      </c>
    </row>
    <row r="133" spans="2:13" s="54" customFormat="1" ht="22.5" customHeight="1">
      <c r="B133" s="72">
        <v>128</v>
      </c>
      <c r="C133" s="12" t="s">
        <v>277</v>
      </c>
      <c r="D133" s="89" t="s">
        <v>170</v>
      </c>
      <c r="E133" s="57">
        <v>2012</v>
      </c>
      <c r="F133" s="89"/>
      <c r="G133" s="81">
        <v>3</v>
      </c>
      <c r="H133" s="32">
        <v>290</v>
      </c>
      <c r="I133" s="32">
        <f t="shared" si="3"/>
        <v>870</v>
      </c>
      <c r="J133" s="32">
        <v>0</v>
      </c>
      <c r="K133" s="32">
        <f t="shared" si="2"/>
        <v>870</v>
      </c>
      <c r="L133" s="89" t="s">
        <v>217</v>
      </c>
      <c r="M133" s="73" t="s">
        <v>160</v>
      </c>
    </row>
    <row r="134" spans="2:13" s="54" customFormat="1" ht="22.5" customHeight="1">
      <c r="B134" s="72">
        <v>129</v>
      </c>
      <c r="C134" s="12" t="s">
        <v>277</v>
      </c>
      <c r="D134" s="89" t="s">
        <v>9</v>
      </c>
      <c r="E134" s="57">
        <v>2012</v>
      </c>
      <c r="F134" s="89"/>
      <c r="G134" s="81">
        <v>3</v>
      </c>
      <c r="H134" s="32">
        <v>15</v>
      </c>
      <c r="I134" s="32">
        <f t="shared" si="3"/>
        <v>45</v>
      </c>
      <c r="J134" s="32">
        <v>0</v>
      </c>
      <c r="K134" s="32">
        <f t="shared" si="2"/>
        <v>45</v>
      </c>
      <c r="L134" s="89" t="s">
        <v>217</v>
      </c>
      <c r="M134" s="73" t="s">
        <v>160</v>
      </c>
    </row>
    <row r="135" spans="2:13" s="54" customFormat="1" ht="22.5" customHeight="1">
      <c r="B135" s="72">
        <v>130</v>
      </c>
      <c r="C135" s="12" t="s">
        <v>277</v>
      </c>
      <c r="D135" s="89" t="s">
        <v>169</v>
      </c>
      <c r="E135" s="57" t="s">
        <v>286</v>
      </c>
      <c r="F135" s="89"/>
      <c r="G135" s="81">
        <v>5</v>
      </c>
      <c r="H135" s="32">
        <v>110</v>
      </c>
      <c r="I135" s="32">
        <f t="shared" si="3"/>
        <v>550</v>
      </c>
      <c r="J135" s="32">
        <v>0</v>
      </c>
      <c r="K135" s="32">
        <f t="shared" si="2"/>
        <v>550</v>
      </c>
      <c r="L135" s="89" t="s">
        <v>217</v>
      </c>
      <c r="M135" s="73" t="s">
        <v>160</v>
      </c>
    </row>
    <row r="136" spans="2:13" s="54" customFormat="1" ht="22.5" customHeight="1">
      <c r="B136" s="72">
        <v>131</v>
      </c>
      <c r="C136" s="12" t="s">
        <v>277</v>
      </c>
      <c r="D136" s="89" t="s">
        <v>169</v>
      </c>
      <c r="E136" s="57" t="s">
        <v>286</v>
      </c>
      <c r="F136" s="89"/>
      <c r="G136" s="81">
        <v>3</v>
      </c>
      <c r="H136" s="32">
        <v>110</v>
      </c>
      <c r="I136" s="32">
        <f t="shared" si="3"/>
        <v>330</v>
      </c>
      <c r="J136" s="32">
        <v>0</v>
      </c>
      <c r="K136" s="32">
        <f t="shared" si="2"/>
        <v>330</v>
      </c>
      <c r="L136" s="89" t="s">
        <v>217</v>
      </c>
      <c r="M136" s="73" t="s">
        <v>168</v>
      </c>
    </row>
    <row r="137" spans="2:13" s="54" customFormat="1" ht="22.5" customHeight="1">
      <c r="B137" s="72">
        <v>132</v>
      </c>
      <c r="C137" s="12" t="s">
        <v>277</v>
      </c>
      <c r="D137" s="89" t="s">
        <v>169</v>
      </c>
      <c r="E137" s="57" t="s">
        <v>286</v>
      </c>
      <c r="F137" s="89"/>
      <c r="G137" s="81">
        <v>3</v>
      </c>
      <c r="H137" s="32">
        <v>110</v>
      </c>
      <c r="I137" s="32">
        <f t="shared" si="3"/>
        <v>330</v>
      </c>
      <c r="J137" s="32">
        <v>0</v>
      </c>
      <c r="K137" s="32">
        <f t="shared" si="2"/>
        <v>330</v>
      </c>
      <c r="L137" s="89" t="s">
        <v>217</v>
      </c>
      <c r="M137" s="73" t="s">
        <v>163</v>
      </c>
    </row>
    <row r="138" spans="2:13" s="54" customFormat="1" ht="33.75" customHeight="1">
      <c r="B138" s="72">
        <v>133</v>
      </c>
      <c r="C138" s="12" t="s">
        <v>277</v>
      </c>
      <c r="D138" s="89" t="s">
        <v>169</v>
      </c>
      <c r="E138" s="57" t="s">
        <v>286</v>
      </c>
      <c r="F138" s="89"/>
      <c r="G138" s="81">
        <v>4</v>
      </c>
      <c r="H138" s="32">
        <v>110</v>
      </c>
      <c r="I138" s="32">
        <f t="shared" si="3"/>
        <v>440</v>
      </c>
      <c r="J138" s="32">
        <v>0</v>
      </c>
      <c r="K138" s="32">
        <f t="shared" si="2"/>
        <v>440</v>
      </c>
      <c r="L138" s="89" t="s">
        <v>217</v>
      </c>
      <c r="M138" s="73" t="s">
        <v>167</v>
      </c>
    </row>
    <row r="139" spans="2:13" s="54" customFormat="1" ht="22.5" customHeight="1">
      <c r="B139" s="72">
        <v>134</v>
      </c>
      <c r="C139" s="12" t="s">
        <v>277</v>
      </c>
      <c r="D139" s="89" t="s">
        <v>169</v>
      </c>
      <c r="E139" s="57" t="s">
        <v>286</v>
      </c>
      <c r="F139" s="89"/>
      <c r="G139" s="81">
        <v>2</v>
      </c>
      <c r="H139" s="32">
        <v>110</v>
      </c>
      <c r="I139" s="32">
        <f t="shared" si="3"/>
        <v>220</v>
      </c>
      <c r="J139" s="32">
        <v>0</v>
      </c>
      <c r="K139" s="32">
        <f t="shared" ref="K139:K203" si="4">I139-J139</f>
        <v>220</v>
      </c>
      <c r="L139" s="89" t="s">
        <v>218</v>
      </c>
      <c r="M139" s="73" t="s">
        <v>165</v>
      </c>
    </row>
    <row r="140" spans="2:13" s="54" customFormat="1" ht="22.5" customHeight="1">
      <c r="B140" s="72">
        <v>135</v>
      </c>
      <c r="C140" s="12" t="s">
        <v>277</v>
      </c>
      <c r="D140" s="89" t="s">
        <v>169</v>
      </c>
      <c r="E140" s="57" t="s">
        <v>286</v>
      </c>
      <c r="F140" s="89"/>
      <c r="G140" s="81">
        <v>2</v>
      </c>
      <c r="H140" s="32">
        <v>110</v>
      </c>
      <c r="I140" s="32">
        <f t="shared" ref="I140:I204" si="5">G140*H140</f>
        <v>220</v>
      </c>
      <c r="J140" s="32">
        <v>0</v>
      </c>
      <c r="K140" s="32">
        <f t="shared" si="4"/>
        <v>220</v>
      </c>
      <c r="L140" s="89" t="s">
        <v>217</v>
      </c>
      <c r="M140" s="73" t="s">
        <v>166</v>
      </c>
    </row>
    <row r="141" spans="2:13" s="54" customFormat="1" ht="22.5" customHeight="1">
      <c r="B141" s="72">
        <v>136</v>
      </c>
      <c r="C141" s="12" t="s">
        <v>277</v>
      </c>
      <c r="D141" s="89" t="s">
        <v>164</v>
      </c>
      <c r="E141" s="57" t="s">
        <v>286</v>
      </c>
      <c r="F141" s="89"/>
      <c r="G141" s="81">
        <v>8</v>
      </c>
      <c r="H141" s="32">
        <v>22</v>
      </c>
      <c r="I141" s="32">
        <f t="shared" si="5"/>
        <v>176</v>
      </c>
      <c r="J141" s="32">
        <v>0</v>
      </c>
      <c r="K141" s="32">
        <f t="shared" si="4"/>
        <v>176</v>
      </c>
      <c r="L141" s="89" t="s">
        <v>217</v>
      </c>
      <c r="M141" s="73" t="s">
        <v>160</v>
      </c>
    </row>
    <row r="142" spans="2:13" s="54" customFormat="1" ht="22.5" customHeight="1">
      <c r="B142" s="72">
        <v>137</v>
      </c>
      <c r="C142" s="12" t="s">
        <v>277</v>
      </c>
      <c r="D142" s="89" t="s">
        <v>164</v>
      </c>
      <c r="E142" s="57" t="s">
        <v>286</v>
      </c>
      <c r="F142" s="89"/>
      <c r="G142" s="81">
        <v>3</v>
      </c>
      <c r="H142" s="32">
        <v>22</v>
      </c>
      <c r="I142" s="32">
        <f t="shared" si="5"/>
        <v>66</v>
      </c>
      <c r="J142" s="32">
        <v>0</v>
      </c>
      <c r="K142" s="32">
        <f t="shared" si="4"/>
        <v>66</v>
      </c>
      <c r="L142" s="89" t="s">
        <v>217</v>
      </c>
      <c r="M142" s="73" t="s">
        <v>168</v>
      </c>
    </row>
    <row r="143" spans="2:13" s="54" customFormat="1" ht="33.75" customHeight="1">
      <c r="B143" s="72">
        <v>138</v>
      </c>
      <c r="C143" s="12" t="s">
        <v>277</v>
      </c>
      <c r="D143" s="89" t="s">
        <v>164</v>
      </c>
      <c r="E143" s="57" t="s">
        <v>286</v>
      </c>
      <c r="F143" s="89"/>
      <c r="G143" s="81">
        <v>4</v>
      </c>
      <c r="H143" s="32">
        <v>22</v>
      </c>
      <c r="I143" s="32">
        <f t="shared" si="5"/>
        <v>88</v>
      </c>
      <c r="J143" s="32">
        <v>0</v>
      </c>
      <c r="K143" s="32">
        <f t="shared" si="4"/>
        <v>88</v>
      </c>
      <c r="L143" s="89" t="s">
        <v>217</v>
      </c>
      <c r="M143" s="73" t="s">
        <v>167</v>
      </c>
    </row>
    <row r="144" spans="2:13" s="54" customFormat="1" ht="22.5" customHeight="1">
      <c r="B144" s="72">
        <v>139</v>
      </c>
      <c r="C144" s="12" t="s">
        <v>277</v>
      </c>
      <c r="D144" s="89" t="s">
        <v>164</v>
      </c>
      <c r="E144" s="57" t="s">
        <v>286</v>
      </c>
      <c r="F144" s="89"/>
      <c r="G144" s="81">
        <v>2</v>
      </c>
      <c r="H144" s="32">
        <v>22</v>
      </c>
      <c r="I144" s="32">
        <f t="shared" si="5"/>
        <v>44</v>
      </c>
      <c r="J144" s="32">
        <v>0</v>
      </c>
      <c r="K144" s="32">
        <f t="shared" si="4"/>
        <v>44</v>
      </c>
      <c r="L144" s="89" t="s">
        <v>217</v>
      </c>
      <c r="M144" s="73" t="s">
        <v>166</v>
      </c>
    </row>
    <row r="145" spans="2:13" s="54" customFormat="1" ht="22.5" customHeight="1">
      <c r="B145" s="72">
        <v>140</v>
      </c>
      <c r="C145" s="12" t="s">
        <v>277</v>
      </c>
      <c r="D145" s="89" t="s">
        <v>164</v>
      </c>
      <c r="E145" s="57" t="s">
        <v>286</v>
      </c>
      <c r="F145" s="89"/>
      <c r="G145" s="81">
        <v>3</v>
      </c>
      <c r="H145" s="32">
        <v>22</v>
      </c>
      <c r="I145" s="32">
        <f t="shared" si="5"/>
        <v>66</v>
      </c>
      <c r="J145" s="32">
        <v>0</v>
      </c>
      <c r="K145" s="32">
        <f t="shared" si="4"/>
        <v>66</v>
      </c>
      <c r="L145" s="89" t="s">
        <v>217</v>
      </c>
      <c r="M145" s="73" t="s">
        <v>165</v>
      </c>
    </row>
    <row r="146" spans="2:13" s="54" customFormat="1" ht="22.5" customHeight="1">
      <c r="B146" s="72">
        <v>141</v>
      </c>
      <c r="C146" s="12" t="s">
        <v>277</v>
      </c>
      <c r="D146" s="89" t="s">
        <v>164</v>
      </c>
      <c r="E146" s="57" t="s">
        <v>286</v>
      </c>
      <c r="F146" s="89"/>
      <c r="G146" s="81">
        <v>3</v>
      </c>
      <c r="H146" s="32">
        <v>22</v>
      </c>
      <c r="I146" s="32">
        <f t="shared" si="5"/>
        <v>66</v>
      </c>
      <c r="J146" s="32">
        <v>0</v>
      </c>
      <c r="K146" s="32">
        <f t="shared" si="4"/>
        <v>66</v>
      </c>
      <c r="L146" s="89" t="s">
        <v>217</v>
      </c>
      <c r="M146" s="73" t="s">
        <v>163</v>
      </c>
    </row>
    <row r="147" spans="2:13" s="54" customFormat="1" ht="22.5" customHeight="1">
      <c r="B147" s="72">
        <v>142</v>
      </c>
      <c r="C147" s="12" t="s">
        <v>277</v>
      </c>
      <c r="D147" s="89" t="s">
        <v>162</v>
      </c>
      <c r="E147" s="57">
        <v>2012</v>
      </c>
      <c r="F147" s="89"/>
      <c r="G147" s="81">
        <v>3</v>
      </c>
      <c r="H147" s="32">
        <v>30</v>
      </c>
      <c r="I147" s="32">
        <f t="shared" si="5"/>
        <v>90</v>
      </c>
      <c r="J147" s="32">
        <v>0</v>
      </c>
      <c r="K147" s="32">
        <f t="shared" si="4"/>
        <v>90</v>
      </c>
      <c r="L147" s="89" t="s">
        <v>161</v>
      </c>
      <c r="M147" s="73" t="s">
        <v>160</v>
      </c>
    </row>
    <row r="148" spans="2:13" s="54" customFormat="1" ht="22.5" customHeight="1">
      <c r="B148" s="72">
        <v>143</v>
      </c>
      <c r="C148" s="12" t="s">
        <v>277</v>
      </c>
      <c r="D148" s="89" t="s">
        <v>162</v>
      </c>
      <c r="E148" s="57">
        <v>2012</v>
      </c>
      <c r="F148" s="89"/>
      <c r="G148" s="81">
        <v>5</v>
      </c>
      <c r="H148" s="32">
        <v>12</v>
      </c>
      <c r="I148" s="32">
        <f t="shared" si="5"/>
        <v>60</v>
      </c>
      <c r="J148" s="32">
        <v>0</v>
      </c>
      <c r="K148" s="32">
        <f t="shared" si="4"/>
        <v>60</v>
      </c>
      <c r="L148" s="89" t="s">
        <v>161</v>
      </c>
      <c r="M148" s="73" t="s">
        <v>160</v>
      </c>
    </row>
    <row r="149" spans="2:13" s="54" customFormat="1" ht="23.25" customHeight="1">
      <c r="B149" s="72">
        <v>144</v>
      </c>
      <c r="C149" s="12" t="s">
        <v>278</v>
      </c>
      <c r="D149" s="89" t="s">
        <v>159</v>
      </c>
      <c r="E149" s="57" t="s">
        <v>286</v>
      </c>
      <c r="F149" s="89"/>
      <c r="G149" s="81">
        <v>3</v>
      </c>
      <c r="H149" s="32">
        <v>428</v>
      </c>
      <c r="I149" s="32">
        <f t="shared" si="5"/>
        <v>1284</v>
      </c>
      <c r="J149" s="32">
        <v>0</v>
      </c>
      <c r="K149" s="32">
        <f t="shared" si="4"/>
        <v>1284</v>
      </c>
      <c r="L149" s="89" t="s">
        <v>123</v>
      </c>
      <c r="M149" s="73"/>
    </row>
    <row r="150" spans="2:13" s="54" customFormat="1" ht="23.25" customHeight="1">
      <c r="B150" s="72">
        <v>145</v>
      </c>
      <c r="C150" s="12" t="s">
        <v>278</v>
      </c>
      <c r="D150" s="89" t="s">
        <v>158</v>
      </c>
      <c r="E150" s="57" t="s">
        <v>286</v>
      </c>
      <c r="F150" s="89" t="s">
        <v>157</v>
      </c>
      <c r="G150" s="81">
        <v>1</v>
      </c>
      <c r="H150" s="32">
        <v>5174.3</v>
      </c>
      <c r="I150" s="32">
        <f t="shared" si="5"/>
        <v>5174.3</v>
      </c>
      <c r="J150" s="32">
        <v>2765.15</v>
      </c>
      <c r="K150" s="32">
        <f t="shared" si="4"/>
        <v>2409.15</v>
      </c>
      <c r="L150" s="89"/>
      <c r="M150" s="73"/>
    </row>
    <row r="151" spans="2:13" s="54" customFormat="1" ht="23.25" customHeight="1">
      <c r="B151" s="72">
        <v>146</v>
      </c>
      <c r="C151" s="12" t="s">
        <v>278</v>
      </c>
      <c r="D151" s="89" t="s">
        <v>156</v>
      </c>
      <c r="E151" s="57" t="s">
        <v>286</v>
      </c>
      <c r="F151" s="89" t="s">
        <v>155</v>
      </c>
      <c r="G151" s="81">
        <v>1</v>
      </c>
      <c r="H151" s="32">
        <v>1168.2</v>
      </c>
      <c r="I151" s="32">
        <f t="shared" si="5"/>
        <v>1168.2</v>
      </c>
      <c r="J151" s="32">
        <v>624.29</v>
      </c>
      <c r="K151" s="32">
        <f t="shared" si="4"/>
        <v>543.91000000000008</v>
      </c>
      <c r="L151" s="89"/>
      <c r="M151" s="73"/>
    </row>
    <row r="152" spans="2:13" s="54" customFormat="1" ht="23.25" customHeight="1">
      <c r="B152" s="72">
        <v>147</v>
      </c>
      <c r="C152" s="12" t="s">
        <v>278</v>
      </c>
      <c r="D152" s="89" t="s">
        <v>154</v>
      </c>
      <c r="E152" s="57" t="s">
        <v>286</v>
      </c>
      <c r="F152" s="89" t="s">
        <v>153</v>
      </c>
      <c r="G152" s="81">
        <v>2</v>
      </c>
      <c r="H152" s="32">
        <v>2625.5</v>
      </c>
      <c r="I152" s="32">
        <f t="shared" si="5"/>
        <v>5251</v>
      </c>
      <c r="J152" s="32">
        <v>2806.13</v>
      </c>
      <c r="K152" s="32">
        <f t="shared" si="4"/>
        <v>2444.87</v>
      </c>
      <c r="L152" s="89"/>
      <c r="M152" s="73"/>
    </row>
    <row r="153" spans="2:13" s="54" customFormat="1" ht="23.25" customHeight="1">
      <c r="B153" s="72">
        <v>148</v>
      </c>
      <c r="C153" s="12" t="s">
        <v>278</v>
      </c>
      <c r="D153" s="89" t="s">
        <v>152</v>
      </c>
      <c r="E153" s="57" t="s">
        <v>286</v>
      </c>
      <c r="F153" s="89" t="s">
        <v>151</v>
      </c>
      <c r="G153" s="81">
        <v>1</v>
      </c>
      <c r="H153" s="32">
        <v>6254</v>
      </c>
      <c r="I153" s="32">
        <f t="shared" si="5"/>
        <v>6254</v>
      </c>
      <c r="J153" s="32">
        <v>3342.14</v>
      </c>
      <c r="K153" s="32">
        <f t="shared" si="4"/>
        <v>2911.86</v>
      </c>
      <c r="L153" s="89"/>
      <c r="M153" s="73"/>
    </row>
    <row r="154" spans="2:13" s="54" customFormat="1" ht="23.25" customHeight="1">
      <c r="B154" s="72">
        <v>149</v>
      </c>
      <c r="C154" s="12" t="s">
        <v>278</v>
      </c>
      <c r="D154" s="89" t="s">
        <v>150</v>
      </c>
      <c r="E154" s="57" t="s">
        <v>286</v>
      </c>
      <c r="F154" s="89" t="s">
        <v>149</v>
      </c>
      <c r="G154" s="81">
        <v>1</v>
      </c>
      <c r="H154" s="32">
        <v>7788</v>
      </c>
      <c r="I154" s="32">
        <f t="shared" si="5"/>
        <v>7788</v>
      </c>
      <c r="J154" s="32">
        <v>4161.8999999999996</v>
      </c>
      <c r="K154" s="32">
        <f t="shared" si="4"/>
        <v>3626.1000000000004</v>
      </c>
      <c r="L154" s="89"/>
      <c r="M154" s="73"/>
    </row>
    <row r="155" spans="2:13" s="54" customFormat="1" ht="23.25" customHeight="1">
      <c r="B155" s="72">
        <v>150</v>
      </c>
      <c r="C155" s="12" t="s">
        <v>278</v>
      </c>
      <c r="D155" s="89" t="s">
        <v>148</v>
      </c>
      <c r="E155" s="57" t="s">
        <v>286</v>
      </c>
      <c r="F155" s="89" t="s">
        <v>147</v>
      </c>
      <c r="G155" s="81">
        <v>4</v>
      </c>
      <c r="H155" s="32">
        <v>3610.8</v>
      </c>
      <c r="I155" s="32">
        <f t="shared" si="5"/>
        <v>14443.2</v>
      </c>
      <c r="J155" s="32">
        <v>7718.45</v>
      </c>
      <c r="K155" s="32">
        <f t="shared" si="4"/>
        <v>6724.7500000000009</v>
      </c>
      <c r="L155" s="89"/>
      <c r="M155" s="73"/>
    </row>
    <row r="156" spans="2:13" s="54" customFormat="1" ht="23.25" customHeight="1">
      <c r="B156" s="72">
        <v>151</v>
      </c>
      <c r="C156" s="12" t="s">
        <v>278</v>
      </c>
      <c r="D156" s="89" t="s">
        <v>146</v>
      </c>
      <c r="E156" s="57" t="s">
        <v>286</v>
      </c>
      <c r="F156" s="89" t="s">
        <v>145</v>
      </c>
      <c r="G156" s="81">
        <v>2</v>
      </c>
      <c r="H156" s="32">
        <v>695.2</v>
      </c>
      <c r="I156" s="32">
        <f t="shared" si="5"/>
        <v>1390.4</v>
      </c>
      <c r="J156" s="32">
        <v>0</v>
      </c>
      <c r="K156" s="32">
        <f t="shared" si="4"/>
        <v>1390.4</v>
      </c>
      <c r="L156" s="89"/>
      <c r="M156" s="73"/>
    </row>
    <row r="157" spans="2:13" s="54" customFormat="1" ht="23.25" customHeight="1">
      <c r="B157" s="72">
        <v>152</v>
      </c>
      <c r="C157" s="12" t="s">
        <v>278</v>
      </c>
      <c r="D157" s="89" t="s">
        <v>144</v>
      </c>
      <c r="E157" s="57">
        <v>2012</v>
      </c>
      <c r="F157" s="89"/>
      <c r="G157" s="81">
        <v>1</v>
      </c>
      <c r="H157" s="32">
        <v>19292</v>
      </c>
      <c r="I157" s="32">
        <f t="shared" si="5"/>
        <v>19292</v>
      </c>
      <c r="J157" s="32">
        <v>10309.64</v>
      </c>
      <c r="K157" s="32">
        <f t="shared" si="4"/>
        <v>8982.36</v>
      </c>
      <c r="L157" s="89"/>
      <c r="M157" s="73"/>
    </row>
    <row r="158" spans="2:13" s="54" customFormat="1" ht="23.25" customHeight="1">
      <c r="B158" s="72">
        <v>153</v>
      </c>
      <c r="C158" s="12" t="s">
        <v>278</v>
      </c>
      <c r="D158" s="89" t="s">
        <v>14</v>
      </c>
      <c r="E158" s="57">
        <v>2012</v>
      </c>
      <c r="F158" s="89" t="s">
        <v>143</v>
      </c>
      <c r="G158" s="81">
        <v>3</v>
      </c>
      <c r="H158" s="32">
        <v>40</v>
      </c>
      <c r="I158" s="32">
        <f t="shared" si="5"/>
        <v>120</v>
      </c>
      <c r="J158" s="32">
        <v>0</v>
      </c>
      <c r="K158" s="32">
        <f t="shared" si="4"/>
        <v>120</v>
      </c>
      <c r="L158" s="89"/>
      <c r="M158" s="73"/>
    </row>
    <row r="159" spans="2:13" s="54" customFormat="1" ht="23.25" customHeight="1">
      <c r="B159" s="72">
        <v>154</v>
      </c>
      <c r="C159" s="12" t="s">
        <v>278</v>
      </c>
      <c r="D159" s="89" t="s">
        <v>142</v>
      </c>
      <c r="E159" s="57">
        <v>2012</v>
      </c>
      <c r="F159" s="89" t="s">
        <v>141</v>
      </c>
      <c r="G159" s="81">
        <v>3</v>
      </c>
      <c r="H159" s="32">
        <v>44</v>
      </c>
      <c r="I159" s="32">
        <f t="shared" si="5"/>
        <v>132</v>
      </c>
      <c r="J159" s="32">
        <v>0</v>
      </c>
      <c r="K159" s="32">
        <f t="shared" si="4"/>
        <v>132</v>
      </c>
      <c r="L159" s="89"/>
      <c r="M159" s="73"/>
    </row>
    <row r="160" spans="2:13" s="54" customFormat="1" ht="23.25" customHeight="1">
      <c r="B160" s="72">
        <v>155</v>
      </c>
      <c r="C160" s="12" t="s">
        <v>278</v>
      </c>
      <c r="D160" s="89" t="s">
        <v>35</v>
      </c>
      <c r="E160" s="57">
        <v>2012</v>
      </c>
      <c r="F160" s="89" t="s">
        <v>140</v>
      </c>
      <c r="G160" s="81">
        <v>3</v>
      </c>
      <c r="H160" s="32">
        <v>203</v>
      </c>
      <c r="I160" s="32">
        <f t="shared" si="5"/>
        <v>609</v>
      </c>
      <c r="J160" s="32">
        <v>0</v>
      </c>
      <c r="K160" s="32">
        <f t="shared" si="4"/>
        <v>609</v>
      </c>
      <c r="L160" s="89"/>
      <c r="M160" s="73"/>
    </row>
    <row r="161" spans="2:13" s="54" customFormat="1" ht="23.25" customHeight="1">
      <c r="B161" s="72">
        <v>156</v>
      </c>
      <c r="C161" s="12" t="s">
        <v>278</v>
      </c>
      <c r="D161" s="89" t="s">
        <v>139</v>
      </c>
      <c r="E161" s="57">
        <v>2012</v>
      </c>
      <c r="F161" s="89" t="s">
        <v>138</v>
      </c>
      <c r="G161" s="81">
        <v>3</v>
      </c>
      <c r="H161" s="32">
        <v>1512</v>
      </c>
      <c r="I161" s="32">
        <f t="shared" si="5"/>
        <v>4536</v>
      </c>
      <c r="J161" s="32">
        <v>0</v>
      </c>
      <c r="K161" s="32">
        <f t="shared" si="4"/>
        <v>4536</v>
      </c>
      <c r="L161" s="89"/>
      <c r="M161" s="73"/>
    </row>
    <row r="162" spans="2:13" s="54" customFormat="1" ht="23.25" customHeight="1">
      <c r="B162" s="72">
        <v>157</v>
      </c>
      <c r="C162" s="12" t="s">
        <v>278</v>
      </c>
      <c r="D162" s="89" t="s">
        <v>8</v>
      </c>
      <c r="E162" s="57">
        <v>2012</v>
      </c>
      <c r="F162" s="89"/>
      <c r="G162" s="81">
        <v>3</v>
      </c>
      <c r="H162" s="32">
        <v>290</v>
      </c>
      <c r="I162" s="32">
        <f t="shared" si="5"/>
        <v>870</v>
      </c>
      <c r="J162" s="32">
        <v>0</v>
      </c>
      <c r="K162" s="32">
        <f t="shared" si="4"/>
        <v>870</v>
      </c>
      <c r="L162" s="89"/>
      <c r="M162" s="73"/>
    </row>
    <row r="163" spans="2:13" s="54" customFormat="1" ht="23.25" customHeight="1">
      <c r="B163" s="72">
        <v>158</v>
      </c>
      <c r="C163" s="12" t="s">
        <v>278</v>
      </c>
      <c r="D163" s="89" t="s">
        <v>137</v>
      </c>
      <c r="E163" s="57">
        <v>2012</v>
      </c>
      <c r="F163" s="89" t="s">
        <v>136</v>
      </c>
      <c r="G163" s="81">
        <v>2</v>
      </c>
      <c r="H163" s="32">
        <v>530</v>
      </c>
      <c r="I163" s="32">
        <f t="shared" si="5"/>
        <v>1060</v>
      </c>
      <c r="J163" s="32">
        <v>0</v>
      </c>
      <c r="K163" s="32">
        <f t="shared" si="4"/>
        <v>1060</v>
      </c>
      <c r="L163" s="89"/>
      <c r="M163" s="73"/>
    </row>
    <row r="164" spans="2:13" s="54" customFormat="1" ht="23.25" customHeight="1">
      <c r="B164" s="72">
        <v>159</v>
      </c>
      <c r="C164" s="12" t="s">
        <v>278</v>
      </c>
      <c r="D164" s="89" t="s">
        <v>135</v>
      </c>
      <c r="E164" s="57">
        <v>2012</v>
      </c>
      <c r="F164" s="89" t="s">
        <v>134</v>
      </c>
      <c r="G164" s="81">
        <v>2</v>
      </c>
      <c r="H164" s="32">
        <v>542</v>
      </c>
      <c r="I164" s="32">
        <f t="shared" si="5"/>
        <v>1084</v>
      </c>
      <c r="J164" s="32">
        <v>0</v>
      </c>
      <c r="K164" s="32">
        <f t="shared" si="4"/>
        <v>1084</v>
      </c>
      <c r="L164" s="89"/>
      <c r="M164" s="73"/>
    </row>
    <row r="165" spans="2:13" s="54" customFormat="1" ht="23.25" customHeight="1">
      <c r="B165" s="72">
        <v>160</v>
      </c>
      <c r="C165" s="12" t="s">
        <v>278</v>
      </c>
      <c r="D165" s="89" t="s">
        <v>9</v>
      </c>
      <c r="E165" s="57">
        <v>2012</v>
      </c>
      <c r="F165" s="89"/>
      <c r="G165" s="81">
        <v>3</v>
      </c>
      <c r="H165" s="32">
        <v>15</v>
      </c>
      <c r="I165" s="32">
        <f t="shared" si="5"/>
        <v>45</v>
      </c>
      <c r="J165" s="32">
        <v>0</v>
      </c>
      <c r="K165" s="32">
        <f t="shared" si="4"/>
        <v>45</v>
      </c>
      <c r="L165" s="89"/>
      <c r="M165" s="73"/>
    </row>
    <row r="166" spans="2:13" s="54" customFormat="1" ht="23.25" customHeight="1">
      <c r="B166" s="72">
        <v>161</v>
      </c>
      <c r="C166" s="12" t="s">
        <v>278</v>
      </c>
      <c r="D166" s="89" t="s">
        <v>133</v>
      </c>
      <c r="E166" s="57">
        <v>2012</v>
      </c>
      <c r="F166" s="89" t="s">
        <v>132</v>
      </c>
      <c r="G166" s="81">
        <v>8</v>
      </c>
      <c r="H166" s="32">
        <v>240</v>
      </c>
      <c r="I166" s="32">
        <f t="shared" si="5"/>
        <v>1920</v>
      </c>
      <c r="J166" s="32">
        <v>0</v>
      </c>
      <c r="K166" s="32">
        <f t="shared" si="4"/>
        <v>1920</v>
      </c>
      <c r="L166" s="89"/>
      <c r="M166" s="73"/>
    </row>
    <row r="167" spans="2:13" s="54" customFormat="1" ht="44.25" customHeight="1">
      <c r="B167" s="72">
        <v>162</v>
      </c>
      <c r="C167" s="12" t="s">
        <v>278</v>
      </c>
      <c r="D167" s="89" t="s">
        <v>131</v>
      </c>
      <c r="E167" s="57">
        <v>2012</v>
      </c>
      <c r="F167" s="89" t="s">
        <v>130</v>
      </c>
      <c r="G167" s="81">
        <v>11</v>
      </c>
      <c r="H167" s="32">
        <v>155</v>
      </c>
      <c r="I167" s="32">
        <f t="shared" si="5"/>
        <v>1705</v>
      </c>
      <c r="J167" s="32">
        <v>0</v>
      </c>
      <c r="K167" s="32">
        <f t="shared" si="4"/>
        <v>1705</v>
      </c>
      <c r="L167" s="89"/>
      <c r="M167" s="73"/>
    </row>
    <row r="168" spans="2:13" s="54" customFormat="1" ht="33.75" customHeight="1">
      <c r="B168" s="72">
        <v>163</v>
      </c>
      <c r="C168" s="12" t="s">
        <v>278</v>
      </c>
      <c r="D168" s="89" t="s">
        <v>129</v>
      </c>
      <c r="E168" s="57">
        <v>2012</v>
      </c>
      <c r="F168" s="89" t="s">
        <v>128</v>
      </c>
      <c r="G168" s="81">
        <v>10</v>
      </c>
      <c r="H168" s="32">
        <v>110</v>
      </c>
      <c r="I168" s="32">
        <f t="shared" si="5"/>
        <v>1100</v>
      </c>
      <c r="J168" s="32">
        <v>0</v>
      </c>
      <c r="K168" s="32">
        <f t="shared" si="4"/>
        <v>1100</v>
      </c>
      <c r="L168" s="89"/>
      <c r="M168" s="73"/>
    </row>
    <row r="169" spans="2:13" s="54" customFormat="1" ht="96.75" customHeight="1">
      <c r="B169" s="72">
        <v>164</v>
      </c>
      <c r="C169" s="12" t="s">
        <v>278</v>
      </c>
      <c r="D169" s="89" t="s">
        <v>127</v>
      </c>
      <c r="E169" s="57">
        <v>2012</v>
      </c>
      <c r="F169" s="89" t="s">
        <v>313</v>
      </c>
      <c r="G169" s="81">
        <v>35</v>
      </c>
      <c r="H169" s="32">
        <v>40</v>
      </c>
      <c r="I169" s="32">
        <f t="shared" si="5"/>
        <v>1400</v>
      </c>
      <c r="J169" s="32">
        <v>0</v>
      </c>
      <c r="K169" s="32">
        <f t="shared" si="4"/>
        <v>1400</v>
      </c>
      <c r="L169" s="89"/>
      <c r="M169" s="73"/>
    </row>
    <row r="170" spans="2:13" s="54" customFormat="1" ht="23.25" customHeight="1">
      <c r="B170" s="72">
        <v>165</v>
      </c>
      <c r="C170" s="12" t="s">
        <v>278</v>
      </c>
      <c r="D170" s="89" t="s">
        <v>69</v>
      </c>
      <c r="E170" s="57">
        <v>2011</v>
      </c>
      <c r="F170" s="89" t="s">
        <v>126</v>
      </c>
      <c r="G170" s="81">
        <v>12</v>
      </c>
      <c r="H170" s="32">
        <v>132</v>
      </c>
      <c r="I170" s="32">
        <f t="shared" si="5"/>
        <v>1584</v>
      </c>
      <c r="J170" s="32">
        <v>0</v>
      </c>
      <c r="K170" s="32">
        <f t="shared" si="4"/>
        <v>1584</v>
      </c>
      <c r="L170" s="89"/>
      <c r="M170" s="73"/>
    </row>
    <row r="171" spans="2:13" s="54" customFormat="1" ht="40.5" customHeight="1">
      <c r="B171" s="72">
        <v>166</v>
      </c>
      <c r="C171" s="12" t="s">
        <v>278</v>
      </c>
      <c r="D171" s="89" t="s">
        <v>125</v>
      </c>
      <c r="E171" s="57" t="s">
        <v>124</v>
      </c>
      <c r="F171" s="89"/>
      <c r="G171" s="81">
        <v>1</v>
      </c>
      <c r="H171" s="32">
        <v>965</v>
      </c>
      <c r="I171" s="32">
        <f t="shared" si="5"/>
        <v>965</v>
      </c>
      <c r="J171" s="32">
        <v>0</v>
      </c>
      <c r="K171" s="32">
        <f t="shared" si="4"/>
        <v>965</v>
      </c>
      <c r="L171" s="89" t="s">
        <v>123</v>
      </c>
      <c r="M171" s="73"/>
    </row>
    <row r="172" spans="2:13" s="54" customFormat="1" ht="23.25" customHeight="1">
      <c r="B172" s="72">
        <v>167</v>
      </c>
      <c r="C172" s="12" t="s">
        <v>278</v>
      </c>
      <c r="D172" s="89" t="s">
        <v>122</v>
      </c>
      <c r="E172" s="57" t="s">
        <v>115</v>
      </c>
      <c r="F172" s="89" t="s">
        <v>121</v>
      </c>
      <c r="G172" s="81">
        <v>1</v>
      </c>
      <c r="H172" s="32">
        <v>1000</v>
      </c>
      <c r="I172" s="32">
        <f t="shared" si="5"/>
        <v>1000</v>
      </c>
      <c r="J172" s="32">
        <v>1000</v>
      </c>
      <c r="K172" s="32">
        <f t="shared" si="4"/>
        <v>0</v>
      </c>
      <c r="L172" s="89"/>
      <c r="M172" s="73"/>
    </row>
    <row r="173" spans="2:13" s="54" customFormat="1" ht="23.25" customHeight="1">
      <c r="B173" s="72">
        <v>168</v>
      </c>
      <c r="C173" s="12" t="s">
        <v>278</v>
      </c>
      <c r="D173" s="89" t="s">
        <v>120</v>
      </c>
      <c r="E173" s="57" t="s">
        <v>115</v>
      </c>
      <c r="F173" s="89" t="s">
        <v>119</v>
      </c>
      <c r="G173" s="81">
        <v>1</v>
      </c>
      <c r="H173" s="32">
        <v>4200</v>
      </c>
      <c r="I173" s="32">
        <f t="shared" si="5"/>
        <v>4200</v>
      </c>
      <c r="J173" s="32">
        <v>4200</v>
      </c>
      <c r="K173" s="32">
        <f t="shared" si="4"/>
        <v>0</v>
      </c>
      <c r="L173" s="89"/>
      <c r="M173" s="73"/>
    </row>
    <row r="174" spans="2:13" s="54" customFormat="1" ht="23.25" customHeight="1">
      <c r="B174" s="72">
        <v>169</v>
      </c>
      <c r="C174" s="12" t="s">
        <v>278</v>
      </c>
      <c r="D174" s="89" t="s">
        <v>118</v>
      </c>
      <c r="E174" s="57" t="s">
        <v>115</v>
      </c>
      <c r="F174" s="89" t="s">
        <v>117</v>
      </c>
      <c r="G174" s="81">
        <v>1</v>
      </c>
      <c r="H174" s="32">
        <v>7200</v>
      </c>
      <c r="I174" s="32">
        <f t="shared" si="5"/>
        <v>7200</v>
      </c>
      <c r="J174" s="32">
        <v>7200</v>
      </c>
      <c r="K174" s="32">
        <f t="shared" si="4"/>
        <v>0</v>
      </c>
      <c r="L174" s="89"/>
      <c r="M174" s="73"/>
    </row>
    <row r="175" spans="2:13" s="54" customFormat="1" ht="38.25" customHeight="1">
      <c r="B175" s="72">
        <v>170</v>
      </c>
      <c r="C175" s="12" t="s">
        <v>278</v>
      </c>
      <c r="D175" s="89" t="s">
        <v>116</v>
      </c>
      <c r="E175" s="57" t="s">
        <v>115</v>
      </c>
      <c r="F175" s="89" t="s">
        <v>114</v>
      </c>
      <c r="G175" s="81">
        <v>1</v>
      </c>
      <c r="H175" s="32">
        <v>1980</v>
      </c>
      <c r="I175" s="32">
        <f t="shared" si="5"/>
        <v>1980</v>
      </c>
      <c r="J175" s="32">
        <v>1980</v>
      </c>
      <c r="K175" s="32">
        <f t="shared" si="4"/>
        <v>0</v>
      </c>
      <c r="L175" s="89"/>
      <c r="M175" s="73"/>
    </row>
    <row r="176" spans="2:13" s="54" customFormat="1" ht="38.25" customHeight="1">
      <c r="B176" s="72">
        <v>171</v>
      </c>
      <c r="C176" s="12" t="s">
        <v>278</v>
      </c>
      <c r="D176" s="89" t="s">
        <v>325</v>
      </c>
      <c r="E176" s="57" t="s">
        <v>115</v>
      </c>
      <c r="F176" s="89"/>
      <c r="G176" s="81">
        <v>1</v>
      </c>
      <c r="H176" s="32">
        <v>3495</v>
      </c>
      <c r="I176" s="32">
        <f t="shared" si="5"/>
        <v>3495</v>
      </c>
      <c r="J176" s="32">
        <v>0</v>
      </c>
      <c r="K176" s="32">
        <f t="shared" si="4"/>
        <v>3495</v>
      </c>
      <c r="L176" s="89"/>
      <c r="M176" s="73"/>
    </row>
    <row r="177" spans="2:13" s="54" customFormat="1" ht="22.5" customHeight="1">
      <c r="B177" s="72">
        <v>172</v>
      </c>
      <c r="C177" s="12" t="s">
        <v>279</v>
      </c>
      <c r="D177" s="89" t="s">
        <v>202</v>
      </c>
      <c r="E177" s="57">
        <v>2012</v>
      </c>
      <c r="F177" s="89"/>
      <c r="G177" s="81">
        <v>1</v>
      </c>
      <c r="H177" s="32">
        <v>1331</v>
      </c>
      <c r="I177" s="32">
        <f t="shared" si="5"/>
        <v>1331</v>
      </c>
      <c r="J177" s="32">
        <v>933.56</v>
      </c>
      <c r="K177" s="32">
        <f t="shared" si="4"/>
        <v>397.44000000000005</v>
      </c>
      <c r="L177" s="89"/>
      <c r="M177" s="73" t="s">
        <v>270</v>
      </c>
    </row>
    <row r="178" spans="2:13" s="54" customFormat="1" ht="22.5" customHeight="1">
      <c r="B178" s="72">
        <v>173</v>
      </c>
      <c r="C178" s="12" t="s">
        <v>279</v>
      </c>
      <c r="D178" s="89" t="s">
        <v>275</v>
      </c>
      <c r="E178" s="57">
        <v>2012</v>
      </c>
      <c r="F178" s="89"/>
      <c r="G178" s="81">
        <v>1</v>
      </c>
      <c r="H178" s="32">
        <v>1334</v>
      </c>
      <c r="I178" s="32">
        <f t="shared" si="5"/>
        <v>1334</v>
      </c>
      <c r="J178" s="32">
        <v>935.67</v>
      </c>
      <c r="K178" s="32">
        <f t="shared" si="4"/>
        <v>398.33000000000004</v>
      </c>
      <c r="L178" s="89"/>
      <c r="M178" s="73" t="s">
        <v>270</v>
      </c>
    </row>
    <row r="179" spans="2:13" s="54" customFormat="1" ht="22.5" customHeight="1">
      <c r="B179" s="72">
        <v>174</v>
      </c>
      <c r="C179" s="12" t="s">
        <v>279</v>
      </c>
      <c r="D179" s="89" t="s">
        <v>274</v>
      </c>
      <c r="E179" s="57">
        <v>2012</v>
      </c>
      <c r="F179" s="89"/>
      <c r="G179" s="81">
        <v>1</v>
      </c>
      <c r="H179" s="32">
        <v>2379</v>
      </c>
      <c r="I179" s="32">
        <f t="shared" si="5"/>
        <v>2379</v>
      </c>
      <c r="J179" s="32">
        <v>1668.63</v>
      </c>
      <c r="K179" s="32">
        <f t="shared" si="4"/>
        <v>710.36999999999989</v>
      </c>
      <c r="L179" s="89"/>
      <c r="M179" s="73" t="s">
        <v>270</v>
      </c>
    </row>
    <row r="180" spans="2:13" s="54" customFormat="1" ht="22.5" customHeight="1">
      <c r="B180" s="72">
        <v>175</v>
      </c>
      <c r="C180" s="12" t="s">
        <v>279</v>
      </c>
      <c r="D180" s="89" t="s">
        <v>4</v>
      </c>
      <c r="E180" s="57">
        <v>2012</v>
      </c>
      <c r="F180" s="89"/>
      <c r="G180" s="81">
        <v>2</v>
      </c>
      <c r="H180" s="32">
        <v>16</v>
      </c>
      <c r="I180" s="32">
        <f t="shared" si="5"/>
        <v>32</v>
      </c>
      <c r="J180" s="32">
        <v>0</v>
      </c>
      <c r="K180" s="32">
        <f t="shared" si="4"/>
        <v>32</v>
      </c>
      <c r="L180" s="89" t="s">
        <v>273</v>
      </c>
      <c r="M180" s="73"/>
    </row>
    <row r="181" spans="2:13" s="54" customFormat="1" ht="22.5" customHeight="1">
      <c r="B181" s="72">
        <v>176</v>
      </c>
      <c r="C181" s="12" t="s">
        <v>279</v>
      </c>
      <c r="D181" s="89" t="s">
        <v>35</v>
      </c>
      <c r="E181" s="57">
        <v>2012</v>
      </c>
      <c r="F181" s="89"/>
      <c r="G181" s="81">
        <v>1</v>
      </c>
      <c r="H181" s="32">
        <v>203</v>
      </c>
      <c r="I181" s="32">
        <f t="shared" si="5"/>
        <v>203</v>
      </c>
      <c r="J181" s="32">
        <v>0</v>
      </c>
      <c r="K181" s="32">
        <f t="shared" si="4"/>
        <v>203</v>
      </c>
      <c r="L181" s="89" t="s">
        <v>273</v>
      </c>
      <c r="M181" s="73"/>
    </row>
    <row r="182" spans="2:13" s="54" customFormat="1" ht="22.5" customHeight="1">
      <c r="B182" s="72">
        <v>177</v>
      </c>
      <c r="C182" s="12" t="s">
        <v>279</v>
      </c>
      <c r="D182" s="89" t="s">
        <v>272</v>
      </c>
      <c r="E182" s="57">
        <v>2012</v>
      </c>
      <c r="F182" s="89"/>
      <c r="G182" s="81">
        <v>1</v>
      </c>
      <c r="H182" s="32">
        <v>942</v>
      </c>
      <c r="I182" s="32">
        <f t="shared" si="5"/>
        <v>942</v>
      </c>
      <c r="J182" s="32">
        <v>0</v>
      </c>
      <c r="K182" s="32">
        <f t="shared" si="4"/>
        <v>942</v>
      </c>
      <c r="L182" s="89"/>
      <c r="M182" s="73" t="s">
        <v>270</v>
      </c>
    </row>
    <row r="183" spans="2:13" s="54" customFormat="1" ht="22.5" customHeight="1">
      <c r="B183" s="72">
        <v>178</v>
      </c>
      <c r="C183" s="12" t="s">
        <v>279</v>
      </c>
      <c r="D183" s="89" t="s">
        <v>8</v>
      </c>
      <c r="E183" s="57">
        <v>2012</v>
      </c>
      <c r="F183" s="89"/>
      <c r="G183" s="81">
        <v>2</v>
      </c>
      <c r="H183" s="32">
        <v>290</v>
      </c>
      <c r="I183" s="32">
        <f t="shared" si="5"/>
        <v>580</v>
      </c>
      <c r="J183" s="32">
        <v>0</v>
      </c>
      <c r="K183" s="32">
        <f t="shared" si="4"/>
        <v>580</v>
      </c>
      <c r="L183" s="89"/>
      <c r="M183" s="73"/>
    </row>
    <row r="184" spans="2:13" s="54" customFormat="1" ht="22.5" customHeight="1">
      <c r="B184" s="72">
        <v>179</v>
      </c>
      <c r="C184" s="12" t="s">
        <v>279</v>
      </c>
      <c r="D184" s="89" t="s">
        <v>135</v>
      </c>
      <c r="E184" s="57">
        <v>2012</v>
      </c>
      <c r="F184" s="89"/>
      <c r="G184" s="81">
        <v>2</v>
      </c>
      <c r="H184" s="32">
        <v>542</v>
      </c>
      <c r="I184" s="32">
        <f t="shared" si="5"/>
        <v>1084</v>
      </c>
      <c r="J184" s="32">
        <v>0</v>
      </c>
      <c r="K184" s="32">
        <f t="shared" si="4"/>
        <v>1084</v>
      </c>
      <c r="L184" s="89"/>
      <c r="M184" s="73" t="s">
        <v>270</v>
      </c>
    </row>
    <row r="185" spans="2:13" s="54" customFormat="1" ht="22.5" customHeight="1">
      <c r="B185" s="72">
        <v>180</v>
      </c>
      <c r="C185" s="12" t="s">
        <v>279</v>
      </c>
      <c r="D185" s="89" t="s">
        <v>9</v>
      </c>
      <c r="E185" s="57">
        <v>2012</v>
      </c>
      <c r="F185" s="89"/>
      <c r="G185" s="81">
        <v>2</v>
      </c>
      <c r="H185" s="32">
        <v>15</v>
      </c>
      <c r="I185" s="32">
        <f t="shared" si="5"/>
        <v>30</v>
      </c>
      <c r="J185" s="32">
        <v>0</v>
      </c>
      <c r="K185" s="32">
        <f t="shared" si="4"/>
        <v>30</v>
      </c>
      <c r="L185" s="89"/>
      <c r="M185" s="73"/>
    </row>
    <row r="186" spans="2:13" s="54" customFormat="1" ht="22.5" customHeight="1">
      <c r="B186" s="72">
        <v>181</v>
      </c>
      <c r="C186" s="12" t="s">
        <v>279</v>
      </c>
      <c r="D186" s="89" t="s">
        <v>271</v>
      </c>
      <c r="E186" s="57">
        <v>2012</v>
      </c>
      <c r="F186" s="89"/>
      <c r="G186" s="81">
        <v>1</v>
      </c>
      <c r="H186" s="32">
        <v>32</v>
      </c>
      <c r="I186" s="32">
        <f t="shared" si="5"/>
        <v>32</v>
      </c>
      <c r="J186" s="32">
        <v>0</v>
      </c>
      <c r="K186" s="32">
        <f t="shared" si="4"/>
        <v>32</v>
      </c>
      <c r="L186" s="89"/>
      <c r="M186" s="73" t="s">
        <v>270</v>
      </c>
    </row>
    <row r="187" spans="2:13" s="54" customFormat="1" ht="22.5" customHeight="1">
      <c r="B187" s="72">
        <v>182</v>
      </c>
      <c r="C187" s="12" t="s">
        <v>280</v>
      </c>
      <c r="D187" s="89" t="s">
        <v>269</v>
      </c>
      <c r="E187" s="57">
        <v>2012</v>
      </c>
      <c r="F187" s="89" t="s">
        <v>268</v>
      </c>
      <c r="G187" s="81">
        <v>2</v>
      </c>
      <c r="H187" s="32">
        <v>19292</v>
      </c>
      <c r="I187" s="32">
        <f t="shared" si="5"/>
        <v>38584</v>
      </c>
      <c r="J187" s="32">
        <v>32217.64</v>
      </c>
      <c r="K187" s="32">
        <f t="shared" si="4"/>
        <v>6366.3600000000006</v>
      </c>
      <c r="L187" s="89" t="s">
        <v>222</v>
      </c>
      <c r="M187" s="73" t="s">
        <v>267</v>
      </c>
    </row>
    <row r="188" spans="2:13" s="54" customFormat="1" ht="22.5" customHeight="1">
      <c r="B188" s="72">
        <v>183</v>
      </c>
      <c r="C188" s="12" t="s">
        <v>280</v>
      </c>
      <c r="D188" s="89" t="s">
        <v>266</v>
      </c>
      <c r="E188" s="57">
        <v>2012</v>
      </c>
      <c r="F188" s="89"/>
      <c r="G188" s="81">
        <v>6</v>
      </c>
      <c r="H188" s="32">
        <v>16</v>
      </c>
      <c r="I188" s="32">
        <f t="shared" si="5"/>
        <v>96</v>
      </c>
      <c r="J188" s="32"/>
      <c r="K188" s="32">
        <f t="shared" si="4"/>
        <v>96</v>
      </c>
      <c r="L188" s="89" t="s">
        <v>222</v>
      </c>
      <c r="M188" s="73"/>
    </row>
    <row r="189" spans="2:13" s="54" customFormat="1" ht="45" customHeight="1">
      <c r="B189" s="72">
        <v>184</v>
      </c>
      <c r="C189" s="12" t="s">
        <v>280</v>
      </c>
      <c r="D189" s="89" t="s">
        <v>265</v>
      </c>
      <c r="E189" s="57">
        <v>2012</v>
      </c>
      <c r="F189" s="89" t="s">
        <v>312</v>
      </c>
      <c r="G189" s="81">
        <v>6</v>
      </c>
      <c r="H189" s="32">
        <v>942</v>
      </c>
      <c r="I189" s="32">
        <f t="shared" si="5"/>
        <v>5652</v>
      </c>
      <c r="J189" s="32"/>
      <c r="K189" s="32">
        <f t="shared" si="4"/>
        <v>5652</v>
      </c>
      <c r="L189" s="89" t="s">
        <v>222</v>
      </c>
      <c r="M189" s="73" t="s">
        <v>311</v>
      </c>
    </row>
    <row r="190" spans="2:13" s="54" customFormat="1" ht="22.5" customHeight="1">
      <c r="B190" s="72">
        <v>185</v>
      </c>
      <c r="C190" s="12" t="s">
        <v>280</v>
      </c>
      <c r="D190" s="89" t="s">
        <v>27</v>
      </c>
      <c r="E190" s="57">
        <v>2012</v>
      </c>
      <c r="F190" s="89">
        <v>4181</v>
      </c>
      <c r="G190" s="81">
        <v>2</v>
      </c>
      <c r="H190" s="32">
        <v>635</v>
      </c>
      <c r="I190" s="32">
        <f t="shared" si="5"/>
        <v>1270</v>
      </c>
      <c r="J190" s="32"/>
      <c r="K190" s="32">
        <f t="shared" si="4"/>
        <v>1270</v>
      </c>
      <c r="L190" s="89" t="s">
        <v>222</v>
      </c>
      <c r="M190" s="73" t="s">
        <v>264</v>
      </c>
    </row>
    <row r="191" spans="2:13" s="54" customFormat="1" ht="22.5" customHeight="1">
      <c r="B191" s="72">
        <v>186</v>
      </c>
      <c r="C191" s="12" t="s">
        <v>280</v>
      </c>
      <c r="D191" s="89" t="s">
        <v>8</v>
      </c>
      <c r="E191" s="57">
        <v>2012</v>
      </c>
      <c r="F191" s="89"/>
      <c r="G191" s="81">
        <v>6</v>
      </c>
      <c r="H191" s="32">
        <v>290</v>
      </c>
      <c r="I191" s="32">
        <f t="shared" si="5"/>
        <v>1740</v>
      </c>
      <c r="J191" s="32"/>
      <c r="K191" s="32">
        <f t="shared" si="4"/>
        <v>1740</v>
      </c>
      <c r="L191" s="89" t="s">
        <v>222</v>
      </c>
      <c r="M191" s="73"/>
    </row>
    <row r="192" spans="2:13" s="54" customFormat="1" ht="22.5" customHeight="1">
      <c r="B192" s="72">
        <v>187</v>
      </c>
      <c r="C192" s="12" t="s">
        <v>280</v>
      </c>
      <c r="D192" s="89" t="s">
        <v>263</v>
      </c>
      <c r="E192" s="57">
        <v>2012</v>
      </c>
      <c r="F192" s="89" t="s">
        <v>308</v>
      </c>
      <c r="G192" s="81">
        <v>3</v>
      </c>
      <c r="H192" s="32">
        <v>530</v>
      </c>
      <c r="I192" s="32">
        <f t="shared" si="5"/>
        <v>1590</v>
      </c>
      <c r="J192" s="32"/>
      <c r="K192" s="32">
        <f t="shared" si="4"/>
        <v>1590</v>
      </c>
      <c r="L192" s="89" t="s">
        <v>222</v>
      </c>
      <c r="M192" s="73" t="s">
        <v>310</v>
      </c>
    </row>
    <row r="193" spans="2:13" s="54" customFormat="1" ht="22.5" customHeight="1">
      <c r="B193" s="72">
        <v>188</v>
      </c>
      <c r="C193" s="12" t="s">
        <v>280</v>
      </c>
      <c r="D193" s="89" t="s">
        <v>135</v>
      </c>
      <c r="E193" s="57">
        <v>2012</v>
      </c>
      <c r="F193" s="89" t="s">
        <v>307</v>
      </c>
      <c r="G193" s="81">
        <v>2</v>
      </c>
      <c r="H193" s="32">
        <v>542</v>
      </c>
      <c r="I193" s="32">
        <f t="shared" si="5"/>
        <v>1084</v>
      </c>
      <c r="J193" s="32"/>
      <c r="K193" s="32">
        <f t="shared" si="4"/>
        <v>1084</v>
      </c>
      <c r="L193" s="89" t="s">
        <v>222</v>
      </c>
      <c r="M193" s="73" t="s">
        <v>309</v>
      </c>
    </row>
    <row r="194" spans="2:13" s="54" customFormat="1" ht="22.5" customHeight="1">
      <c r="B194" s="72">
        <v>189</v>
      </c>
      <c r="C194" s="12" t="s">
        <v>280</v>
      </c>
      <c r="D194" s="89" t="s">
        <v>262</v>
      </c>
      <c r="E194" s="57">
        <v>2012</v>
      </c>
      <c r="F194" s="89"/>
      <c r="G194" s="81">
        <v>6</v>
      </c>
      <c r="H194" s="32">
        <v>15</v>
      </c>
      <c r="I194" s="32">
        <f t="shared" si="5"/>
        <v>90</v>
      </c>
      <c r="J194" s="32"/>
      <c r="K194" s="32">
        <f t="shared" si="4"/>
        <v>90</v>
      </c>
      <c r="L194" s="89" t="s">
        <v>222</v>
      </c>
      <c r="M194" s="73"/>
    </row>
    <row r="195" spans="2:13" s="54" customFormat="1" ht="22.5" customHeight="1">
      <c r="B195" s="72">
        <v>190</v>
      </c>
      <c r="C195" s="12" t="s">
        <v>280</v>
      </c>
      <c r="D195" s="89" t="s">
        <v>261</v>
      </c>
      <c r="E195" s="57">
        <v>2012</v>
      </c>
      <c r="F195" s="89" t="s">
        <v>305</v>
      </c>
      <c r="G195" s="81">
        <v>3</v>
      </c>
      <c r="H195" s="32">
        <v>680</v>
      </c>
      <c r="I195" s="32">
        <f t="shared" si="5"/>
        <v>2040</v>
      </c>
      <c r="J195" s="32"/>
      <c r="K195" s="32">
        <f t="shared" si="4"/>
        <v>2040</v>
      </c>
      <c r="L195" s="89" t="s">
        <v>222</v>
      </c>
      <c r="M195" s="73" t="s">
        <v>306</v>
      </c>
    </row>
    <row r="196" spans="2:13" s="54" customFormat="1" ht="22.5" customHeight="1">
      <c r="B196" s="72">
        <v>191</v>
      </c>
      <c r="C196" s="12" t="s">
        <v>280</v>
      </c>
      <c r="D196" s="89" t="s">
        <v>260</v>
      </c>
      <c r="E196" s="57">
        <v>2012</v>
      </c>
      <c r="F196" s="89"/>
      <c r="G196" s="81">
        <v>6</v>
      </c>
      <c r="H196" s="32">
        <v>32</v>
      </c>
      <c r="I196" s="32">
        <f t="shared" si="5"/>
        <v>192</v>
      </c>
      <c r="J196" s="32"/>
      <c r="K196" s="32">
        <f t="shared" si="4"/>
        <v>192</v>
      </c>
      <c r="L196" s="89" t="s">
        <v>123</v>
      </c>
      <c r="M196" s="73"/>
    </row>
    <row r="197" spans="2:13" s="54" customFormat="1" ht="22.5" customHeight="1">
      <c r="B197" s="72">
        <v>192</v>
      </c>
      <c r="C197" s="12" t="s">
        <v>280</v>
      </c>
      <c r="D197" s="89" t="s">
        <v>259</v>
      </c>
      <c r="E197" s="57" t="s">
        <v>286</v>
      </c>
      <c r="F197" s="89" t="s">
        <v>303</v>
      </c>
      <c r="G197" s="81">
        <v>2</v>
      </c>
      <c r="H197" s="32">
        <v>682</v>
      </c>
      <c r="I197" s="32">
        <f t="shared" si="5"/>
        <v>1364</v>
      </c>
      <c r="J197" s="32"/>
      <c r="K197" s="32">
        <f t="shared" si="4"/>
        <v>1364</v>
      </c>
      <c r="L197" s="89" t="s">
        <v>222</v>
      </c>
      <c r="M197" s="73" t="s">
        <v>304</v>
      </c>
    </row>
    <row r="198" spans="2:13" s="54" customFormat="1" ht="52.5" customHeight="1">
      <c r="B198" s="72">
        <v>193</v>
      </c>
      <c r="C198" s="12" t="s">
        <v>280</v>
      </c>
      <c r="D198" s="89" t="s">
        <v>314</v>
      </c>
      <c r="E198" s="57" t="s">
        <v>124</v>
      </c>
      <c r="F198" s="89">
        <v>4193</v>
      </c>
      <c r="G198" s="81">
        <v>1</v>
      </c>
      <c r="H198" s="32">
        <v>788.5</v>
      </c>
      <c r="I198" s="32">
        <f t="shared" si="5"/>
        <v>788.5</v>
      </c>
      <c r="J198" s="32"/>
      <c r="K198" s="32">
        <f t="shared" si="4"/>
        <v>788.5</v>
      </c>
      <c r="L198" s="89" t="s">
        <v>222</v>
      </c>
      <c r="M198" s="73"/>
    </row>
    <row r="199" spans="2:13" s="54" customFormat="1" ht="52.5" customHeight="1">
      <c r="B199" s="72">
        <v>194</v>
      </c>
      <c r="C199" s="12" t="s">
        <v>280</v>
      </c>
      <c r="D199" s="89" t="s">
        <v>314</v>
      </c>
      <c r="E199" s="57" t="s">
        <v>124</v>
      </c>
      <c r="F199" s="89">
        <v>4255</v>
      </c>
      <c r="G199" s="81">
        <v>1</v>
      </c>
      <c r="H199" s="32">
        <v>788.5</v>
      </c>
      <c r="I199" s="32">
        <f t="shared" si="5"/>
        <v>788.5</v>
      </c>
      <c r="J199" s="32"/>
      <c r="K199" s="32">
        <f t="shared" si="4"/>
        <v>788.5</v>
      </c>
      <c r="L199" s="89" t="s">
        <v>222</v>
      </c>
      <c r="M199" s="73"/>
    </row>
    <row r="200" spans="2:13" s="54" customFormat="1" ht="22.5" customHeight="1">
      <c r="B200" s="72">
        <v>195</v>
      </c>
      <c r="C200" s="12" t="s">
        <v>280</v>
      </c>
      <c r="D200" s="89" t="s">
        <v>257</v>
      </c>
      <c r="E200" s="57" t="s">
        <v>124</v>
      </c>
      <c r="F200" s="89">
        <v>4256</v>
      </c>
      <c r="G200" s="81">
        <v>1</v>
      </c>
      <c r="H200" s="32">
        <v>20200</v>
      </c>
      <c r="I200" s="32">
        <f t="shared" si="5"/>
        <v>20200</v>
      </c>
      <c r="J200" s="32">
        <v>20200</v>
      </c>
      <c r="K200" s="32">
        <f t="shared" si="4"/>
        <v>0</v>
      </c>
      <c r="L200" s="89" t="s">
        <v>222</v>
      </c>
      <c r="M200" s="73"/>
    </row>
    <row r="201" spans="2:13" s="54" customFormat="1" ht="23.25">
      <c r="B201" s="72">
        <v>196</v>
      </c>
      <c r="C201" s="12" t="s">
        <v>280</v>
      </c>
      <c r="D201" s="89" t="s">
        <v>258</v>
      </c>
      <c r="E201" s="57">
        <v>2014</v>
      </c>
      <c r="F201" s="89">
        <v>4195</v>
      </c>
      <c r="G201" s="81">
        <v>1</v>
      </c>
      <c r="H201" s="32">
        <v>13080</v>
      </c>
      <c r="I201" s="32">
        <f t="shared" si="5"/>
        <v>13080</v>
      </c>
      <c r="J201" s="32">
        <v>5242.4639999999999</v>
      </c>
      <c r="K201" s="32">
        <f t="shared" si="4"/>
        <v>7837.5360000000001</v>
      </c>
      <c r="L201" s="89" t="s">
        <v>222</v>
      </c>
      <c r="M201" s="73"/>
    </row>
    <row r="202" spans="2:13" s="54" customFormat="1" ht="22.5" customHeight="1">
      <c r="B202" s="72">
        <v>197</v>
      </c>
      <c r="C202" s="12" t="s">
        <v>280</v>
      </c>
      <c r="D202" s="89" t="s">
        <v>257</v>
      </c>
      <c r="E202" s="57" t="s">
        <v>124</v>
      </c>
      <c r="F202" s="89">
        <v>4536</v>
      </c>
      <c r="G202" s="81">
        <v>1</v>
      </c>
      <c r="H202" s="32">
        <v>20200</v>
      </c>
      <c r="I202" s="32">
        <f t="shared" si="5"/>
        <v>20200</v>
      </c>
      <c r="J202" s="32">
        <v>20200</v>
      </c>
      <c r="K202" s="32">
        <f t="shared" si="4"/>
        <v>0</v>
      </c>
      <c r="L202" s="89" t="s">
        <v>222</v>
      </c>
      <c r="M202" s="73"/>
    </row>
    <row r="203" spans="2:13" s="54" customFormat="1" ht="22.5" customHeight="1">
      <c r="B203" s="72">
        <v>198</v>
      </c>
      <c r="C203" s="12" t="s">
        <v>280</v>
      </c>
      <c r="D203" s="89" t="s">
        <v>256</v>
      </c>
      <c r="E203" s="57">
        <v>2011</v>
      </c>
      <c r="F203" s="89" t="s">
        <v>255</v>
      </c>
      <c r="G203" s="81">
        <v>2</v>
      </c>
      <c r="H203" s="32">
        <v>2080</v>
      </c>
      <c r="I203" s="32">
        <f t="shared" si="5"/>
        <v>4160</v>
      </c>
      <c r="J203" s="32">
        <v>4160</v>
      </c>
      <c r="K203" s="32">
        <f t="shared" si="4"/>
        <v>0</v>
      </c>
      <c r="L203" s="89" t="s">
        <v>222</v>
      </c>
      <c r="M203" s="73"/>
    </row>
    <row r="204" spans="2:13" s="54" customFormat="1" ht="37.5" customHeight="1">
      <c r="B204" s="72">
        <v>199</v>
      </c>
      <c r="C204" s="12" t="s">
        <v>280</v>
      </c>
      <c r="D204" s="89" t="s">
        <v>315</v>
      </c>
      <c r="E204" s="57">
        <v>2011</v>
      </c>
      <c r="F204" s="89" t="s">
        <v>254</v>
      </c>
      <c r="G204" s="81">
        <v>1</v>
      </c>
      <c r="H204" s="32">
        <v>1980</v>
      </c>
      <c r="I204" s="32">
        <f t="shared" si="5"/>
        <v>1980</v>
      </c>
      <c r="J204" s="32">
        <v>1980</v>
      </c>
      <c r="K204" s="32">
        <f t="shared" ref="K204:K221" si="6">I204-J204</f>
        <v>0</v>
      </c>
      <c r="L204" s="89" t="s">
        <v>222</v>
      </c>
      <c r="M204" s="73"/>
    </row>
    <row r="205" spans="2:13" s="54" customFormat="1" ht="37.5" customHeight="1">
      <c r="B205" s="72">
        <v>200</v>
      </c>
      <c r="C205" s="12" t="s">
        <v>280</v>
      </c>
      <c r="D205" s="89" t="s">
        <v>315</v>
      </c>
      <c r="E205" s="57">
        <v>2011</v>
      </c>
      <c r="F205" s="89">
        <v>4196</v>
      </c>
      <c r="G205" s="81">
        <v>1</v>
      </c>
      <c r="H205" s="32">
        <v>1980</v>
      </c>
      <c r="I205" s="32">
        <f t="shared" ref="I205:I221" si="7">G205*H205</f>
        <v>1980</v>
      </c>
      <c r="J205" s="32">
        <v>1980</v>
      </c>
      <c r="K205" s="32">
        <f t="shared" si="6"/>
        <v>0</v>
      </c>
      <c r="L205" s="89" t="s">
        <v>222</v>
      </c>
      <c r="M205" s="73"/>
    </row>
    <row r="206" spans="2:13" s="54" customFormat="1" ht="37.5" customHeight="1">
      <c r="B206" s="72">
        <v>201</v>
      </c>
      <c r="C206" s="12" t="s">
        <v>280</v>
      </c>
      <c r="D206" s="89" t="s">
        <v>315</v>
      </c>
      <c r="E206" s="57">
        <v>2011</v>
      </c>
      <c r="F206" s="89">
        <v>4582</v>
      </c>
      <c r="G206" s="81">
        <v>1</v>
      </c>
      <c r="H206" s="32">
        <v>1980</v>
      </c>
      <c r="I206" s="32">
        <f t="shared" si="7"/>
        <v>1980</v>
      </c>
      <c r="J206" s="32">
        <v>1980</v>
      </c>
      <c r="K206" s="32">
        <f t="shared" si="6"/>
        <v>0</v>
      </c>
      <c r="L206" s="89" t="s">
        <v>222</v>
      </c>
      <c r="M206" s="73"/>
    </row>
    <row r="207" spans="2:13" s="54" customFormat="1" ht="37.5" customHeight="1">
      <c r="B207" s="72">
        <v>202</v>
      </c>
      <c r="C207" s="12" t="s">
        <v>280</v>
      </c>
      <c r="D207" s="89" t="s">
        <v>315</v>
      </c>
      <c r="E207" s="57">
        <v>2011</v>
      </c>
      <c r="F207" s="89">
        <v>4188</v>
      </c>
      <c r="G207" s="81">
        <v>1</v>
      </c>
      <c r="H207" s="32">
        <v>1980</v>
      </c>
      <c r="I207" s="32">
        <f t="shared" si="7"/>
        <v>1980</v>
      </c>
      <c r="J207" s="32">
        <v>1980</v>
      </c>
      <c r="K207" s="32">
        <f t="shared" si="6"/>
        <v>0</v>
      </c>
      <c r="L207" s="89" t="s">
        <v>222</v>
      </c>
      <c r="M207" s="73"/>
    </row>
    <row r="208" spans="2:13" s="54" customFormat="1" ht="24" customHeight="1">
      <c r="B208" s="72">
        <v>203</v>
      </c>
      <c r="C208" s="12" t="s">
        <v>280</v>
      </c>
      <c r="D208" s="89" t="s">
        <v>316</v>
      </c>
      <c r="E208" s="57">
        <v>2011</v>
      </c>
      <c r="F208" s="89">
        <v>4192</v>
      </c>
      <c r="G208" s="81">
        <v>1</v>
      </c>
      <c r="H208" s="32">
        <v>500.18</v>
      </c>
      <c r="I208" s="32">
        <f t="shared" si="7"/>
        <v>500.18</v>
      </c>
      <c r="J208" s="32"/>
      <c r="K208" s="32">
        <f t="shared" si="6"/>
        <v>500.18</v>
      </c>
      <c r="L208" s="89" t="s">
        <v>222</v>
      </c>
      <c r="M208" s="73"/>
    </row>
    <row r="209" spans="2:13" s="54" customFormat="1" ht="24" customHeight="1">
      <c r="B209" s="72">
        <v>204</v>
      </c>
      <c r="C209" s="12" t="s">
        <v>280</v>
      </c>
      <c r="D209" s="89" t="s">
        <v>317</v>
      </c>
      <c r="E209" s="57">
        <v>2011</v>
      </c>
      <c r="F209" s="89">
        <v>4531</v>
      </c>
      <c r="G209" s="81">
        <v>1</v>
      </c>
      <c r="H209" s="32">
        <v>500.18</v>
      </c>
      <c r="I209" s="32">
        <f t="shared" si="7"/>
        <v>500.18</v>
      </c>
      <c r="J209" s="32"/>
      <c r="K209" s="32">
        <f t="shared" si="6"/>
        <v>500.18</v>
      </c>
      <c r="L209" s="89" t="s">
        <v>222</v>
      </c>
      <c r="M209" s="73"/>
    </row>
    <row r="210" spans="2:13" s="54" customFormat="1" ht="24" customHeight="1">
      <c r="B210" s="72">
        <v>205</v>
      </c>
      <c r="C210" s="12" t="s">
        <v>280</v>
      </c>
      <c r="D210" s="89" t="s">
        <v>317</v>
      </c>
      <c r="E210" s="57">
        <v>2011</v>
      </c>
      <c r="F210" s="89">
        <v>4179</v>
      </c>
      <c r="G210" s="81">
        <v>1</v>
      </c>
      <c r="H210" s="32">
        <v>500.18</v>
      </c>
      <c r="I210" s="32">
        <f t="shared" si="7"/>
        <v>500.18</v>
      </c>
      <c r="J210" s="32"/>
      <c r="K210" s="32">
        <f t="shared" si="6"/>
        <v>500.18</v>
      </c>
      <c r="L210" s="89" t="s">
        <v>222</v>
      </c>
      <c r="M210" s="73"/>
    </row>
    <row r="211" spans="2:13" s="54" customFormat="1" ht="24" customHeight="1">
      <c r="B211" s="72">
        <v>206</v>
      </c>
      <c r="C211" s="12" t="s">
        <v>280</v>
      </c>
      <c r="D211" s="89" t="s">
        <v>317</v>
      </c>
      <c r="E211" s="57">
        <v>2011</v>
      </c>
      <c r="F211" s="89">
        <v>4180</v>
      </c>
      <c r="G211" s="81">
        <v>1</v>
      </c>
      <c r="H211" s="32">
        <v>500.18</v>
      </c>
      <c r="I211" s="32">
        <f t="shared" si="7"/>
        <v>500.18</v>
      </c>
      <c r="J211" s="32"/>
      <c r="K211" s="32">
        <f t="shared" si="6"/>
        <v>500.18</v>
      </c>
      <c r="L211" s="89" t="s">
        <v>222</v>
      </c>
      <c r="M211" s="73"/>
    </row>
    <row r="212" spans="2:13" s="54" customFormat="1" ht="24" customHeight="1">
      <c r="B212" s="72">
        <v>207</v>
      </c>
      <c r="C212" s="12" t="s">
        <v>280</v>
      </c>
      <c r="D212" s="89" t="s">
        <v>317</v>
      </c>
      <c r="E212" s="57">
        <v>2011</v>
      </c>
      <c r="F212" s="89">
        <v>4583</v>
      </c>
      <c r="G212" s="81">
        <v>1</v>
      </c>
      <c r="H212" s="32">
        <v>500.18</v>
      </c>
      <c r="I212" s="32">
        <f t="shared" si="7"/>
        <v>500.18</v>
      </c>
      <c r="J212" s="32"/>
      <c r="K212" s="32">
        <f t="shared" si="6"/>
        <v>500.18</v>
      </c>
      <c r="L212" s="89" t="s">
        <v>222</v>
      </c>
      <c r="M212" s="73"/>
    </row>
    <row r="213" spans="2:13" s="54" customFormat="1" ht="23.25" customHeight="1">
      <c r="B213" s="72">
        <v>208</v>
      </c>
      <c r="C213" s="12" t="s">
        <v>280</v>
      </c>
      <c r="D213" s="89" t="s">
        <v>252</v>
      </c>
      <c r="E213" s="57">
        <v>2012</v>
      </c>
      <c r="F213" s="89">
        <v>4153</v>
      </c>
      <c r="G213" s="81">
        <v>1</v>
      </c>
      <c r="H213" s="32">
        <v>198</v>
      </c>
      <c r="I213" s="32">
        <f t="shared" si="7"/>
        <v>198</v>
      </c>
      <c r="J213" s="32"/>
      <c r="K213" s="32">
        <f t="shared" si="6"/>
        <v>198</v>
      </c>
      <c r="L213" s="89" t="s">
        <v>222</v>
      </c>
      <c r="M213" s="73"/>
    </row>
    <row r="214" spans="2:13" s="54" customFormat="1" ht="23.25" customHeight="1">
      <c r="B214" s="72">
        <v>209</v>
      </c>
      <c r="C214" s="12" t="s">
        <v>280</v>
      </c>
      <c r="D214" s="89" t="s">
        <v>253</v>
      </c>
      <c r="E214" s="57">
        <v>2012</v>
      </c>
      <c r="F214" s="89">
        <v>4197</v>
      </c>
      <c r="G214" s="81">
        <v>1</v>
      </c>
      <c r="H214" s="32">
        <v>450</v>
      </c>
      <c r="I214" s="32">
        <f t="shared" si="7"/>
        <v>450</v>
      </c>
      <c r="J214" s="32"/>
      <c r="K214" s="32">
        <f t="shared" si="6"/>
        <v>450</v>
      </c>
      <c r="L214" s="89" t="s">
        <v>222</v>
      </c>
      <c r="M214" s="73"/>
    </row>
    <row r="215" spans="2:13" s="54" customFormat="1" ht="57" customHeight="1">
      <c r="B215" s="72">
        <v>210</v>
      </c>
      <c r="C215" s="12" t="s">
        <v>280</v>
      </c>
      <c r="D215" s="89" t="s">
        <v>185</v>
      </c>
      <c r="E215" s="57">
        <v>2012</v>
      </c>
      <c r="F215" s="89" t="s">
        <v>302</v>
      </c>
      <c r="G215" s="81">
        <v>10</v>
      </c>
      <c r="H215" s="32">
        <v>135</v>
      </c>
      <c r="I215" s="32">
        <f t="shared" si="7"/>
        <v>1350</v>
      </c>
      <c r="J215" s="32"/>
      <c r="K215" s="32">
        <f t="shared" si="6"/>
        <v>1350</v>
      </c>
      <c r="L215" s="89" t="s">
        <v>222</v>
      </c>
      <c r="M215" s="73" t="s">
        <v>301</v>
      </c>
    </row>
    <row r="216" spans="2:13" s="54" customFormat="1" ht="45.75" customHeight="1">
      <c r="B216" s="72">
        <v>211</v>
      </c>
      <c r="C216" s="12" t="s">
        <v>280</v>
      </c>
      <c r="D216" s="89" t="s">
        <v>184</v>
      </c>
      <c r="E216" s="57">
        <v>2012</v>
      </c>
      <c r="F216" s="89" t="s">
        <v>299</v>
      </c>
      <c r="G216" s="81">
        <v>9</v>
      </c>
      <c r="H216" s="32">
        <v>100</v>
      </c>
      <c r="I216" s="32">
        <f t="shared" si="7"/>
        <v>900</v>
      </c>
      <c r="J216" s="32"/>
      <c r="K216" s="32">
        <f t="shared" si="6"/>
        <v>900</v>
      </c>
      <c r="L216" s="89" t="s">
        <v>222</v>
      </c>
      <c r="M216" s="73" t="s">
        <v>300</v>
      </c>
    </row>
    <row r="217" spans="2:13" s="54" customFormat="1" ht="23.25" customHeight="1">
      <c r="B217" s="72">
        <v>212</v>
      </c>
      <c r="C217" s="12" t="s">
        <v>280</v>
      </c>
      <c r="D217" s="89" t="s">
        <v>252</v>
      </c>
      <c r="E217" s="57">
        <v>2012</v>
      </c>
      <c r="F217" s="89">
        <v>4153</v>
      </c>
      <c r="G217" s="81">
        <v>1</v>
      </c>
      <c r="H217" s="32">
        <v>250</v>
      </c>
      <c r="I217" s="32">
        <f t="shared" si="7"/>
        <v>250</v>
      </c>
      <c r="J217" s="32"/>
      <c r="K217" s="32">
        <f t="shared" si="6"/>
        <v>250</v>
      </c>
      <c r="L217" s="89" t="s">
        <v>222</v>
      </c>
      <c r="M217" s="73"/>
    </row>
    <row r="218" spans="2:13" s="54" customFormat="1" ht="23.25" customHeight="1">
      <c r="B218" s="72">
        <v>213</v>
      </c>
      <c r="C218" s="12" t="s">
        <v>280</v>
      </c>
      <c r="D218" s="89" t="s">
        <v>133</v>
      </c>
      <c r="E218" s="57">
        <v>2012</v>
      </c>
      <c r="F218" s="89" t="s">
        <v>298</v>
      </c>
      <c r="G218" s="81">
        <v>4</v>
      </c>
      <c r="H218" s="32">
        <v>240</v>
      </c>
      <c r="I218" s="32">
        <f t="shared" si="7"/>
        <v>960</v>
      </c>
      <c r="J218" s="32"/>
      <c r="K218" s="32">
        <f t="shared" si="6"/>
        <v>960</v>
      </c>
      <c r="L218" s="89" t="s">
        <v>222</v>
      </c>
      <c r="M218" s="73" t="s">
        <v>297</v>
      </c>
    </row>
    <row r="219" spans="2:13" s="54" customFormat="1" ht="23.25" customHeight="1">
      <c r="B219" s="72">
        <v>214</v>
      </c>
      <c r="C219" s="12" t="s">
        <v>280</v>
      </c>
      <c r="D219" s="89" t="s">
        <v>131</v>
      </c>
      <c r="E219" s="57">
        <v>2012</v>
      </c>
      <c r="F219" s="89" t="s">
        <v>295</v>
      </c>
      <c r="G219" s="81">
        <v>3</v>
      </c>
      <c r="H219" s="32">
        <v>160</v>
      </c>
      <c r="I219" s="32">
        <f t="shared" si="7"/>
        <v>480</v>
      </c>
      <c r="J219" s="32"/>
      <c r="K219" s="32">
        <f t="shared" si="6"/>
        <v>480</v>
      </c>
      <c r="L219" s="89" t="s">
        <v>222</v>
      </c>
      <c r="M219" s="73" t="s">
        <v>296</v>
      </c>
    </row>
    <row r="220" spans="2:13" s="54" customFormat="1" ht="68.25" customHeight="1">
      <c r="B220" s="72">
        <v>215</v>
      </c>
      <c r="C220" s="12" t="s">
        <v>280</v>
      </c>
      <c r="D220" s="89" t="s">
        <v>127</v>
      </c>
      <c r="E220" s="57">
        <v>2012</v>
      </c>
      <c r="F220" s="89" t="s">
        <v>293</v>
      </c>
      <c r="G220" s="81">
        <v>22</v>
      </c>
      <c r="H220" s="32">
        <v>40</v>
      </c>
      <c r="I220" s="32">
        <f t="shared" si="7"/>
        <v>880</v>
      </c>
      <c r="J220" s="32"/>
      <c r="K220" s="32">
        <f t="shared" si="6"/>
        <v>880</v>
      </c>
      <c r="L220" s="89" t="s">
        <v>222</v>
      </c>
      <c r="M220" s="73" t="s">
        <v>294</v>
      </c>
    </row>
    <row r="221" spans="2:13" s="54" customFormat="1" ht="23.25" customHeight="1" thickBot="1">
      <c r="B221" s="102">
        <v>216</v>
      </c>
      <c r="C221" s="74" t="s">
        <v>280</v>
      </c>
      <c r="D221" s="75" t="s">
        <v>69</v>
      </c>
      <c r="E221" s="76">
        <v>2011</v>
      </c>
      <c r="F221" s="75" t="s">
        <v>251</v>
      </c>
      <c r="G221" s="82">
        <v>2</v>
      </c>
      <c r="H221" s="77">
        <v>132</v>
      </c>
      <c r="I221" s="77">
        <f t="shared" si="7"/>
        <v>264</v>
      </c>
      <c r="J221" s="77"/>
      <c r="K221" s="77">
        <f t="shared" si="6"/>
        <v>264</v>
      </c>
      <c r="L221" s="75" t="s">
        <v>222</v>
      </c>
      <c r="M221" s="78"/>
    </row>
    <row r="222" spans="2:13" s="54" customFormat="1" ht="15.75" thickBot="1">
      <c r="B222" s="61"/>
      <c r="C222" s="62" t="s">
        <v>283</v>
      </c>
      <c r="D222" s="63"/>
      <c r="E222" s="64"/>
      <c r="F222" s="65"/>
      <c r="G222" s="83"/>
      <c r="H222" s="66"/>
      <c r="I222" s="67">
        <f>SUM(I6:I221)</f>
        <v>1595529.9099999988</v>
      </c>
      <c r="J222" s="67">
        <f>SUM(J6:J221)</f>
        <v>860671.20436666696</v>
      </c>
      <c r="K222" s="67">
        <f>SUM(K6:K221)</f>
        <v>734858.70563333342</v>
      </c>
      <c r="L222" s="68"/>
      <c r="M222" s="69"/>
    </row>
    <row r="223" spans="2:13" s="54" customFormat="1">
      <c r="G223" s="84"/>
    </row>
    <row r="224" spans="2:13" s="54" customFormat="1">
      <c r="G224" s="84"/>
    </row>
    <row r="225" spans="7:48" ht="15.75" thickBot="1"/>
    <row r="226" spans="7:48" ht="63" customHeight="1" thickBot="1">
      <c r="G226" s="147" t="s">
        <v>292</v>
      </c>
      <c r="H226" s="148"/>
      <c r="I226" s="90" t="s">
        <v>319</v>
      </c>
      <c r="J226" s="90" t="s">
        <v>287</v>
      </c>
      <c r="K226" s="91" t="s">
        <v>320</v>
      </c>
      <c r="AV226" s="54"/>
    </row>
    <row r="227" spans="7:48" ht="39.75" customHeight="1">
      <c r="G227" s="136" t="s">
        <v>280</v>
      </c>
      <c r="H227" s="137"/>
      <c r="I227" s="31">
        <f t="shared" ref="I227:K231" si="8">SUMIF($C$6:$C$221,$G227,I$6:I$221)</f>
        <v>129071.89999999997</v>
      </c>
      <c r="J227" s="31">
        <f t="shared" si="8"/>
        <v>89940.103999999992</v>
      </c>
      <c r="K227" s="93">
        <f t="shared" si="8"/>
        <v>39131.796000000002</v>
      </c>
      <c r="AV227" s="54"/>
    </row>
    <row r="228" spans="7:48" ht="38.25" customHeight="1">
      <c r="G228" s="138" t="s">
        <v>276</v>
      </c>
      <c r="H228" s="139"/>
      <c r="I228" s="32">
        <f t="shared" si="8"/>
        <v>988060.50999999989</v>
      </c>
      <c r="J228" s="32">
        <f t="shared" si="8"/>
        <v>478527.44816666667</v>
      </c>
      <c r="K228" s="94">
        <f t="shared" si="8"/>
        <v>509533.06183333328</v>
      </c>
      <c r="AV228" s="54"/>
    </row>
    <row r="229" spans="7:48" ht="38.25" customHeight="1">
      <c r="G229" s="138" t="s">
        <v>277</v>
      </c>
      <c r="H229" s="139"/>
      <c r="I229" s="32">
        <f t="shared" si="8"/>
        <v>373400.40000000014</v>
      </c>
      <c r="J229" s="32">
        <f t="shared" si="8"/>
        <v>242558.09219999998</v>
      </c>
      <c r="K229" s="94">
        <f t="shared" si="8"/>
        <v>130842.30779999997</v>
      </c>
      <c r="AV229" s="54"/>
    </row>
    <row r="230" spans="7:48" ht="38.25" customHeight="1">
      <c r="G230" s="138" t="s">
        <v>278</v>
      </c>
      <c r="H230" s="139"/>
      <c r="I230" s="32">
        <f t="shared" si="8"/>
        <v>97050.1</v>
      </c>
      <c r="J230" s="32">
        <f t="shared" si="8"/>
        <v>46107.7</v>
      </c>
      <c r="K230" s="94">
        <f t="shared" si="8"/>
        <v>50942.400000000009</v>
      </c>
      <c r="AV230" s="54"/>
    </row>
    <row r="231" spans="7:48" ht="38.25" customHeight="1" thickBot="1">
      <c r="G231" s="140" t="s">
        <v>279</v>
      </c>
      <c r="H231" s="141"/>
      <c r="I231" s="39">
        <f t="shared" si="8"/>
        <v>7947</v>
      </c>
      <c r="J231" s="39">
        <f t="shared" si="8"/>
        <v>3537.86</v>
      </c>
      <c r="K231" s="95">
        <f t="shared" si="8"/>
        <v>4409.1399999999994</v>
      </c>
      <c r="AV231" s="54"/>
    </row>
    <row r="232" spans="7:48" ht="23.25" customHeight="1" thickBot="1">
      <c r="G232" s="134" t="s">
        <v>328</v>
      </c>
      <c r="H232" s="135"/>
      <c r="I232" s="96">
        <f>SUM(I227:I231)</f>
        <v>1595529.9100000001</v>
      </c>
      <c r="J232" s="96">
        <f t="shared" ref="J232:K232" si="9">SUM(J227:J231)</f>
        <v>860671.2043666665</v>
      </c>
      <c r="K232" s="97">
        <f t="shared" si="9"/>
        <v>734858.7056333333</v>
      </c>
      <c r="AV232" s="54"/>
    </row>
    <row r="233" spans="7:48" ht="36" customHeight="1" thickBot="1">
      <c r="G233" s="134" t="s">
        <v>281</v>
      </c>
      <c r="H233" s="135"/>
      <c r="I233" s="96">
        <f>TB!I26</f>
        <v>372738.2</v>
      </c>
      <c r="J233" s="96">
        <f>TB!J26</f>
        <v>301567.72158000001</v>
      </c>
      <c r="K233" s="97">
        <f>TB!K26</f>
        <v>71170.478419999999</v>
      </c>
    </row>
    <row r="234" spans="7:48" ht="76.5" customHeight="1" thickBot="1">
      <c r="G234" s="130" t="s">
        <v>326</v>
      </c>
      <c r="H234" s="131"/>
      <c r="I234" s="96">
        <f>NCDC!I183</f>
        <v>212294.73000000004</v>
      </c>
      <c r="J234" s="96">
        <f>NCDC!J183</f>
        <v>81192.744720000002</v>
      </c>
      <c r="K234" s="96">
        <f>NCDC!K183</f>
        <v>131101.98528000002</v>
      </c>
    </row>
    <row r="235" spans="7:48" ht="15.75" thickBot="1">
      <c r="G235" s="132" t="s">
        <v>327</v>
      </c>
      <c r="H235" s="133"/>
      <c r="I235" s="96">
        <f>I232+I233+I234</f>
        <v>2180562.8400000003</v>
      </c>
      <c r="J235" s="96">
        <f t="shared" ref="J235:K235" si="10">J232+J233+J234</f>
        <v>1243431.6706666665</v>
      </c>
      <c r="K235" s="96">
        <f t="shared" si="10"/>
        <v>937131.16933333327</v>
      </c>
    </row>
  </sheetData>
  <autoFilter ref="A5:AV222"/>
  <mergeCells count="13">
    <mergeCell ref="D1:M1"/>
    <mergeCell ref="E3:M3"/>
    <mergeCell ref="B2:M2"/>
    <mergeCell ref="G232:H232"/>
    <mergeCell ref="G226:H226"/>
    <mergeCell ref="G234:H234"/>
    <mergeCell ref="G235:H235"/>
    <mergeCell ref="G233:H233"/>
    <mergeCell ref="G227:H227"/>
    <mergeCell ref="G228:H228"/>
    <mergeCell ref="G229:H229"/>
    <mergeCell ref="G230:H230"/>
    <mergeCell ref="G231:H231"/>
  </mergeCells>
  <pageMargins left="0.7" right="0.7" top="0.75" bottom="0.75" header="0.3" footer="0.3"/>
  <pageSetup paperSize="9" orientation="portrait" verticalDpi="0" r:id="rId1"/>
  <ignoredErrors>
    <ignoredError sqref="J222" formulaRange="1"/>
    <ignoredError sqref="F14 E12:E80 E177:E200 E202:E221 E89:E1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N27"/>
  <sheetViews>
    <sheetView topLeftCell="A13" workbookViewId="0">
      <selection activeCell="D32" sqref="D32"/>
    </sheetView>
  </sheetViews>
  <sheetFormatPr defaultRowHeight="15"/>
  <cols>
    <col min="1" max="1" width="1.7109375" customWidth="1"/>
    <col min="2" max="2" width="4" style="2" customWidth="1"/>
    <col min="3" max="3" width="22" style="2" customWidth="1"/>
    <col min="4" max="4" width="23.85546875" customWidth="1"/>
    <col min="5" max="5" width="16.5703125" customWidth="1"/>
    <col min="6" max="6" width="21" style="3" bestFit="1" customWidth="1"/>
    <col min="7" max="7" width="10.85546875" style="2" bestFit="1" customWidth="1"/>
    <col min="8" max="8" width="10.5703125" style="2" bestFit="1" customWidth="1"/>
    <col min="9" max="9" width="17.5703125" style="2" customWidth="1"/>
    <col min="10" max="10" width="16.85546875" style="2" customWidth="1"/>
    <col min="11" max="11" width="18.5703125" style="2" customWidth="1"/>
    <col min="12" max="12" width="13" style="2" bestFit="1" customWidth="1"/>
    <col min="13" max="13" width="22.42578125" style="1" bestFit="1" customWidth="1"/>
  </cols>
  <sheetData>
    <row r="1" spans="2:14">
      <c r="I1" s="11"/>
      <c r="J1" s="11"/>
      <c r="K1" s="1"/>
      <c r="L1" s="1"/>
    </row>
    <row r="2" spans="2:14" ht="53.25" customHeight="1">
      <c r="B2" s="144" t="s">
        <v>291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6"/>
    </row>
    <row r="3" spans="2:14" ht="15.75" thickBot="1"/>
    <row r="4" spans="2:14" ht="52.5" thickBot="1">
      <c r="B4" s="14" t="s">
        <v>290</v>
      </c>
      <c r="C4" s="15" t="s">
        <v>113</v>
      </c>
      <c r="D4" s="15" t="s">
        <v>0</v>
      </c>
      <c r="E4" s="15" t="s">
        <v>284</v>
      </c>
      <c r="F4" s="15" t="s">
        <v>1</v>
      </c>
      <c r="G4" s="15" t="s">
        <v>2</v>
      </c>
      <c r="H4" s="15" t="s">
        <v>3</v>
      </c>
      <c r="I4" s="15" t="s">
        <v>288</v>
      </c>
      <c r="J4" s="15" t="s">
        <v>287</v>
      </c>
      <c r="K4" s="15" t="s">
        <v>289</v>
      </c>
      <c r="L4" s="15" t="s">
        <v>282</v>
      </c>
      <c r="M4" s="16" t="s">
        <v>250</v>
      </c>
    </row>
    <row r="5" spans="2:14" ht="15.75" thickBot="1">
      <c r="B5" s="23">
        <v>1</v>
      </c>
      <c r="C5" s="24">
        <v>2</v>
      </c>
      <c r="D5" s="25">
        <v>3</v>
      </c>
      <c r="E5" s="24">
        <v>4</v>
      </c>
      <c r="F5" s="25">
        <v>5</v>
      </c>
      <c r="G5" s="24">
        <v>6</v>
      </c>
      <c r="H5" s="25">
        <v>7</v>
      </c>
      <c r="I5" s="24">
        <v>8</v>
      </c>
      <c r="J5" s="25">
        <v>9</v>
      </c>
      <c r="K5" s="24">
        <v>10</v>
      </c>
      <c r="L5" s="25">
        <v>11</v>
      </c>
      <c r="M5" s="26">
        <v>12</v>
      </c>
    </row>
    <row r="6" spans="2:14" ht="34.5">
      <c r="B6" s="18">
        <v>1</v>
      </c>
      <c r="C6" s="19" t="s">
        <v>281</v>
      </c>
      <c r="D6" s="20" t="s">
        <v>249</v>
      </c>
      <c r="E6" s="50" t="s">
        <v>285</v>
      </c>
      <c r="F6" s="21" t="s">
        <v>248</v>
      </c>
      <c r="G6" s="22">
        <v>2</v>
      </c>
      <c r="H6" s="51">
        <v>16200</v>
      </c>
      <c r="I6" s="51">
        <f>G6*H6</f>
        <v>32400</v>
      </c>
      <c r="J6" s="51">
        <v>27595.08</v>
      </c>
      <c r="K6" s="51">
        <f>I6-J6</f>
        <v>4804.9199999999983</v>
      </c>
      <c r="L6" s="19" t="s">
        <v>222</v>
      </c>
      <c r="M6" s="28" t="s">
        <v>221</v>
      </c>
      <c r="N6" s="52"/>
    </row>
    <row r="7" spans="2:14" ht="76.5">
      <c r="B7" s="17">
        <v>2</v>
      </c>
      <c r="C7" s="12" t="s">
        <v>281</v>
      </c>
      <c r="D7" s="13" t="s">
        <v>247</v>
      </c>
      <c r="E7" s="30" t="s">
        <v>285</v>
      </c>
      <c r="F7" s="9" t="s">
        <v>246</v>
      </c>
      <c r="G7" s="10">
        <v>12</v>
      </c>
      <c r="H7" s="32">
        <v>1500</v>
      </c>
      <c r="I7" s="32">
        <f>H7*G7</f>
        <v>18000</v>
      </c>
      <c r="J7" s="32">
        <v>15330.6</v>
      </c>
      <c r="K7" s="32">
        <f>I7-J7</f>
        <v>2669.3999999999996</v>
      </c>
      <c r="L7" s="19" t="s">
        <v>222</v>
      </c>
      <c r="M7" s="28" t="s">
        <v>221</v>
      </c>
      <c r="N7" s="52"/>
    </row>
    <row r="8" spans="2:14" ht="34.5">
      <c r="B8" s="17">
        <v>3</v>
      </c>
      <c r="C8" s="12" t="s">
        <v>281</v>
      </c>
      <c r="D8" s="13" t="s">
        <v>245</v>
      </c>
      <c r="E8" s="30" t="s">
        <v>285</v>
      </c>
      <c r="F8" s="9" t="s">
        <v>244</v>
      </c>
      <c r="G8" s="10">
        <v>2</v>
      </c>
      <c r="H8" s="32">
        <v>22749.5</v>
      </c>
      <c r="I8" s="32">
        <f t="shared" ref="I8:I25" si="0">H8*G8</f>
        <v>45499</v>
      </c>
      <c r="J8" s="32">
        <v>38751.498299999999</v>
      </c>
      <c r="K8" s="32">
        <f t="shared" ref="K8:K25" si="1">I8-J8</f>
        <v>6747.5017000000007</v>
      </c>
      <c r="L8" s="19" t="s">
        <v>222</v>
      </c>
      <c r="M8" s="28" t="s">
        <v>221</v>
      </c>
      <c r="N8" s="52"/>
    </row>
    <row r="9" spans="2:14" ht="63.75">
      <c r="B9" s="17">
        <v>4</v>
      </c>
      <c r="C9" s="12" t="s">
        <v>281</v>
      </c>
      <c r="D9" s="13" t="s">
        <v>243</v>
      </c>
      <c r="E9" s="30" t="s">
        <v>285</v>
      </c>
      <c r="F9" s="9" t="s">
        <v>242</v>
      </c>
      <c r="G9" s="10">
        <v>9</v>
      </c>
      <c r="H9" s="32">
        <v>945</v>
      </c>
      <c r="I9" s="32">
        <f t="shared" si="0"/>
        <v>8505</v>
      </c>
      <c r="J9" s="32">
        <v>0</v>
      </c>
      <c r="K9" s="32">
        <f t="shared" si="1"/>
        <v>8505</v>
      </c>
      <c r="L9" s="19" t="s">
        <v>222</v>
      </c>
      <c r="M9" s="28" t="s">
        <v>221</v>
      </c>
      <c r="N9" s="52"/>
    </row>
    <row r="10" spans="2:14" ht="34.5">
      <c r="B10" s="17">
        <v>5</v>
      </c>
      <c r="C10" s="12" t="s">
        <v>281</v>
      </c>
      <c r="D10" s="13" t="s">
        <v>241</v>
      </c>
      <c r="E10" s="30" t="s">
        <v>285</v>
      </c>
      <c r="F10" s="9" t="s">
        <v>240</v>
      </c>
      <c r="G10" s="10">
        <v>2</v>
      </c>
      <c r="H10" s="32">
        <v>530</v>
      </c>
      <c r="I10" s="32">
        <f t="shared" si="0"/>
        <v>1060</v>
      </c>
      <c r="J10" s="32">
        <v>0</v>
      </c>
      <c r="K10" s="32">
        <f t="shared" si="1"/>
        <v>1060</v>
      </c>
      <c r="L10" s="19" t="s">
        <v>222</v>
      </c>
      <c r="M10" s="28" t="s">
        <v>221</v>
      </c>
      <c r="N10" s="52"/>
    </row>
    <row r="11" spans="2:14" ht="34.5">
      <c r="B11" s="17">
        <v>6</v>
      </c>
      <c r="C11" s="12" t="s">
        <v>281</v>
      </c>
      <c r="D11" s="13" t="s">
        <v>239</v>
      </c>
      <c r="E11" s="30" t="s">
        <v>285</v>
      </c>
      <c r="F11" s="9"/>
      <c r="G11" s="10">
        <v>10</v>
      </c>
      <c r="H11" s="32">
        <v>19292</v>
      </c>
      <c r="I11" s="32">
        <f t="shared" si="0"/>
        <v>192920</v>
      </c>
      <c r="J11" s="32">
        <v>164309.96400000001</v>
      </c>
      <c r="K11" s="32">
        <f t="shared" si="1"/>
        <v>28610.035999999993</v>
      </c>
      <c r="L11" s="19" t="s">
        <v>222</v>
      </c>
      <c r="M11" s="28"/>
      <c r="N11" s="52"/>
    </row>
    <row r="12" spans="2:14" ht="45.75">
      <c r="B12" s="17">
        <v>7</v>
      </c>
      <c r="C12" s="12" t="s">
        <v>281</v>
      </c>
      <c r="D12" s="13" t="s">
        <v>238</v>
      </c>
      <c r="E12" s="30" t="s">
        <v>285</v>
      </c>
      <c r="F12" s="9" t="s">
        <v>237</v>
      </c>
      <c r="G12" s="8">
        <v>3</v>
      </c>
      <c r="H12" s="32">
        <v>1512</v>
      </c>
      <c r="I12" s="32">
        <f t="shared" si="0"/>
        <v>4536</v>
      </c>
      <c r="J12" s="32">
        <v>3863.3112000000001</v>
      </c>
      <c r="K12" s="32">
        <f t="shared" si="1"/>
        <v>672.6887999999999</v>
      </c>
      <c r="L12" s="19" t="s">
        <v>222</v>
      </c>
      <c r="M12" s="28" t="s">
        <v>236</v>
      </c>
      <c r="N12" s="52"/>
    </row>
    <row r="13" spans="2:14" ht="34.5">
      <c r="B13" s="17">
        <v>8</v>
      </c>
      <c r="C13" s="12" t="s">
        <v>281</v>
      </c>
      <c r="D13" s="13" t="s">
        <v>235</v>
      </c>
      <c r="E13" s="30" t="s">
        <v>286</v>
      </c>
      <c r="F13" s="9"/>
      <c r="G13" s="8">
        <v>3</v>
      </c>
      <c r="H13" s="32">
        <v>44</v>
      </c>
      <c r="I13" s="32">
        <f t="shared" si="0"/>
        <v>132</v>
      </c>
      <c r="J13" s="32">
        <v>0</v>
      </c>
      <c r="K13" s="32">
        <f t="shared" si="1"/>
        <v>132</v>
      </c>
      <c r="L13" s="19" t="s">
        <v>222</v>
      </c>
      <c r="M13" s="28" t="s">
        <v>221</v>
      </c>
      <c r="N13" s="52"/>
    </row>
    <row r="14" spans="2:14" ht="34.5">
      <c r="B14" s="17">
        <v>9</v>
      </c>
      <c r="C14" s="12" t="s">
        <v>281</v>
      </c>
      <c r="D14" s="13" t="s">
        <v>234</v>
      </c>
      <c r="E14" s="30" t="s">
        <v>286</v>
      </c>
      <c r="F14" s="9"/>
      <c r="G14" s="8">
        <v>3</v>
      </c>
      <c r="H14" s="32">
        <v>40</v>
      </c>
      <c r="I14" s="32">
        <f t="shared" si="0"/>
        <v>120</v>
      </c>
      <c r="J14" s="32">
        <v>0</v>
      </c>
      <c r="K14" s="32">
        <f t="shared" si="1"/>
        <v>120</v>
      </c>
      <c r="L14" s="19" t="s">
        <v>222</v>
      </c>
      <c r="M14" s="28" t="s">
        <v>221</v>
      </c>
      <c r="N14" s="52"/>
    </row>
    <row r="15" spans="2:14" ht="45.75">
      <c r="B15" s="17">
        <v>10</v>
      </c>
      <c r="C15" s="12" t="s">
        <v>281</v>
      </c>
      <c r="D15" s="13" t="s">
        <v>233</v>
      </c>
      <c r="E15" s="30" t="s">
        <v>286</v>
      </c>
      <c r="F15" s="9"/>
      <c r="G15" s="8">
        <v>3</v>
      </c>
      <c r="H15" s="32">
        <v>15</v>
      </c>
      <c r="I15" s="32">
        <f t="shared" si="0"/>
        <v>45</v>
      </c>
      <c r="J15" s="32">
        <v>0</v>
      </c>
      <c r="K15" s="32">
        <f t="shared" si="1"/>
        <v>45</v>
      </c>
      <c r="L15" s="19" t="s">
        <v>222</v>
      </c>
      <c r="M15" s="28" t="s">
        <v>221</v>
      </c>
      <c r="N15" s="52"/>
    </row>
    <row r="16" spans="2:14" ht="34.5">
      <c r="B16" s="17">
        <v>11</v>
      </c>
      <c r="C16" s="12" t="s">
        <v>281</v>
      </c>
      <c r="D16" s="13" t="s">
        <v>232</v>
      </c>
      <c r="E16" s="30" t="s">
        <v>286</v>
      </c>
      <c r="F16" s="9"/>
      <c r="G16" s="8">
        <v>3</v>
      </c>
      <c r="H16" s="32">
        <v>290</v>
      </c>
      <c r="I16" s="32">
        <f t="shared" si="0"/>
        <v>870</v>
      </c>
      <c r="J16" s="32">
        <v>0</v>
      </c>
      <c r="K16" s="32">
        <f t="shared" si="1"/>
        <v>870</v>
      </c>
      <c r="L16" s="19" t="s">
        <v>222</v>
      </c>
      <c r="M16" s="28" t="s">
        <v>221</v>
      </c>
      <c r="N16" s="52"/>
    </row>
    <row r="17" spans="2:14" ht="34.5">
      <c r="B17" s="17">
        <v>12</v>
      </c>
      <c r="C17" s="12" t="s">
        <v>281</v>
      </c>
      <c r="D17" s="13" t="s">
        <v>231</v>
      </c>
      <c r="E17" s="30" t="s">
        <v>286</v>
      </c>
      <c r="F17" s="9" t="s">
        <v>230</v>
      </c>
      <c r="G17" s="8">
        <v>3</v>
      </c>
      <c r="H17" s="32">
        <v>203</v>
      </c>
      <c r="I17" s="32">
        <f t="shared" si="0"/>
        <v>609</v>
      </c>
      <c r="J17" s="32">
        <v>0</v>
      </c>
      <c r="K17" s="32">
        <f t="shared" si="1"/>
        <v>609</v>
      </c>
      <c r="L17" s="19" t="s">
        <v>222</v>
      </c>
      <c r="M17" s="28" t="s">
        <v>221</v>
      </c>
      <c r="N17" s="52"/>
    </row>
    <row r="18" spans="2:14" ht="34.5">
      <c r="B18" s="17">
        <v>13</v>
      </c>
      <c r="C18" s="12" t="s">
        <v>281</v>
      </c>
      <c r="D18" s="13" t="s">
        <v>229</v>
      </c>
      <c r="E18" s="30" t="s">
        <v>286</v>
      </c>
      <c r="F18" s="7">
        <v>4116</v>
      </c>
      <c r="G18" s="6">
        <v>1</v>
      </c>
      <c r="H18" s="32">
        <v>8855.9</v>
      </c>
      <c r="I18" s="32">
        <f t="shared" si="0"/>
        <v>8855.9</v>
      </c>
      <c r="J18" s="32">
        <v>7542.5700299999999</v>
      </c>
      <c r="K18" s="32">
        <f t="shared" si="1"/>
        <v>1313.3299699999998</v>
      </c>
      <c r="L18" s="19" t="s">
        <v>222</v>
      </c>
      <c r="M18" s="28" t="s">
        <v>221</v>
      </c>
      <c r="N18" s="52"/>
    </row>
    <row r="19" spans="2:14" ht="34.5">
      <c r="B19" s="17">
        <v>14</v>
      </c>
      <c r="C19" s="12" t="s">
        <v>281</v>
      </c>
      <c r="D19" s="13" t="s">
        <v>228</v>
      </c>
      <c r="E19" s="30" t="s">
        <v>286</v>
      </c>
      <c r="F19" s="7"/>
      <c r="G19" s="6">
        <v>2</v>
      </c>
      <c r="H19" s="32">
        <v>64.900000000000006</v>
      </c>
      <c r="I19" s="32">
        <f t="shared" si="0"/>
        <v>129.80000000000001</v>
      </c>
      <c r="J19" s="32">
        <v>0</v>
      </c>
      <c r="K19" s="32">
        <f t="shared" si="1"/>
        <v>129.80000000000001</v>
      </c>
      <c r="L19" s="19" t="s">
        <v>222</v>
      </c>
      <c r="M19" s="28" t="s">
        <v>221</v>
      </c>
      <c r="N19" s="52"/>
    </row>
    <row r="20" spans="2:14" ht="34.5">
      <c r="B20" s="17">
        <v>15</v>
      </c>
      <c r="C20" s="12" t="s">
        <v>281</v>
      </c>
      <c r="D20" s="13" t="s">
        <v>227</v>
      </c>
      <c r="E20" s="30" t="s">
        <v>286</v>
      </c>
      <c r="F20" s="7">
        <v>4112</v>
      </c>
      <c r="G20" s="6">
        <v>1</v>
      </c>
      <c r="H20" s="32">
        <v>27110.5</v>
      </c>
      <c r="I20" s="32">
        <f t="shared" si="0"/>
        <v>27110.5</v>
      </c>
      <c r="J20" s="32">
        <v>23090.012849999999</v>
      </c>
      <c r="K20" s="32">
        <f t="shared" si="1"/>
        <v>4020.4871500000008</v>
      </c>
      <c r="L20" s="19" t="s">
        <v>222</v>
      </c>
      <c r="M20" s="28" t="s">
        <v>221</v>
      </c>
      <c r="N20" s="52"/>
    </row>
    <row r="21" spans="2:14" ht="34.5">
      <c r="B21" s="17">
        <v>16</v>
      </c>
      <c r="C21" s="12" t="s">
        <v>281</v>
      </c>
      <c r="D21" s="13" t="s">
        <v>226</v>
      </c>
      <c r="E21" s="30" t="s">
        <v>286</v>
      </c>
      <c r="F21" s="7">
        <v>4115</v>
      </c>
      <c r="G21" s="6">
        <v>1</v>
      </c>
      <c r="H21" s="32">
        <v>20886</v>
      </c>
      <c r="I21" s="32">
        <f t="shared" si="0"/>
        <v>20886</v>
      </c>
      <c r="J21" s="32">
        <v>17788.606200000002</v>
      </c>
      <c r="K21" s="32">
        <f t="shared" si="1"/>
        <v>3097.393799999998</v>
      </c>
      <c r="L21" s="19" t="s">
        <v>222</v>
      </c>
      <c r="M21" s="28" t="s">
        <v>221</v>
      </c>
      <c r="N21" s="52"/>
    </row>
    <row r="22" spans="2:14" ht="34.5">
      <c r="B22" s="17">
        <v>17</v>
      </c>
      <c r="C22" s="12" t="s">
        <v>281</v>
      </c>
      <c r="D22" s="13" t="s">
        <v>225</v>
      </c>
      <c r="E22" s="30" t="s">
        <v>286</v>
      </c>
      <c r="F22" s="5"/>
      <c r="G22" s="4">
        <v>25</v>
      </c>
      <c r="H22" s="32">
        <v>170</v>
      </c>
      <c r="I22" s="32">
        <f t="shared" si="0"/>
        <v>4250</v>
      </c>
      <c r="J22" s="32">
        <v>0</v>
      </c>
      <c r="K22" s="32">
        <f t="shared" si="1"/>
        <v>4250</v>
      </c>
      <c r="L22" s="19" t="s">
        <v>222</v>
      </c>
      <c r="M22" s="28" t="s">
        <v>221</v>
      </c>
      <c r="N22" s="52"/>
    </row>
    <row r="23" spans="2:14" ht="34.5">
      <c r="B23" s="17">
        <v>18</v>
      </c>
      <c r="C23" s="12" t="s">
        <v>281</v>
      </c>
      <c r="D23" s="13" t="s">
        <v>224</v>
      </c>
      <c r="E23" s="30" t="s">
        <v>286</v>
      </c>
      <c r="F23" s="5"/>
      <c r="G23" s="4">
        <v>3</v>
      </c>
      <c r="H23" s="32">
        <v>980</v>
      </c>
      <c r="I23" s="32">
        <f t="shared" si="0"/>
        <v>2940</v>
      </c>
      <c r="J23" s="32">
        <v>0</v>
      </c>
      <c r="K23" s="32">
        <f t="shared" si="1"/>
        <v>2940</v>
      </c>
      <c r="L23" s="19" t="s">
        <v>222</v>
      </c>
      <c r="M23" s="28" t="s">
        <v>221</v>
      </c>
      <c r="N23" s="52"/>
    </row>
    <row r="24" spans="2:14" ht="34.5">
      <c r="B24" s="17">
        <v>19</v>
      </c>
      <c r="C24" s="12" t="s">
        <v>281</v>
      </c>
      <c r="D24" s="13" t="s">
        <v>223</v>
      </c>
      <c r="E24" s="30" t="s">
        <v>286</v>
      </c>
      <c r="F24" s="5"/>
      <c r="G24" s="4">
        <v>1</v>
      </c>
      <c r="H24" s="32">
        <v>1290</v>
      </c>
      <c r="I24" s="32">
        <f t="shared" si="0"/>
        <v>1290</v>
      </c>
      <c r="J24" s="32">
        <v>1098.693</v>
      </c>
      <c r="K24" s="32">
        <f t="shared" si="1"/>
        <v>191.30700000000002</v>
      </c>
      <c r="L24" s="19" t="s">
        <v>222</v>
      </c>
      <c r="M24" s="28" t="s">
        <v>221</v>
      </c>
      <c r="N24" s="52"/>
    </row>
    <row r="25" spans="2:14" ht="35.25" thickBot="1">
      <c r="B25" s="33">
        <v>20</v>
      </c>
      <c r="C25" s="34" t="s">
        <v>281</v>
      </c>
      <c r="D25" s="35" t="s">
        <v>223</v>
      </c>
      <c r="E25" s="36" t="s">
        <v>286</v>
      </c>
      <c r="F25" s="37"/>
      <c r="G25" s="38">
        <v>2</v>
      </c>
      <c r="H25" s="39">
        <v>1290</v>
      </c>
      <c r="I25" s="32">
        <f t="shared" si="0"/>
        <v>2580</v>
      </c>
      <c r="J25" s="39">
        <v>2197.386</v>
      </c>
      <c r="K25" s="32">
        <f t="shared" si="1"/>
        <v>382.61400000000003</v>
      </c>
      <c r="L25" s="40" t="s">
        <v>222</v>
      </c>
      <c r="M25" s="41" t="s">
        <v>221</v>
      </c>
      <c r="N25" s="52"/>
    </row>
    <row r="26" spans="2:14" ht="15.75" thickBot="1">
      <c r="B26" s="42"/>
      <c r="C26" s="43" t="s">
        <v>283</v>
      </c>
      <c r="D26" s="44"/>
      <c r="E26" s="45"/>
      <c r="F26" s="46"/>
      <c r="G26" s="45"/>
      <c r="H26" s="47"/>
      <c r="I26" s="56">
        <f>SUM(I6:I25)</f>
        <v>372738.2</v>
      </c>
      <c r="J26" s="56">
        <f t="shared" ref="J26" si="2">SUM(J6:J25)</f>
        <v>301567.72158000001</v>
      </c>
      <c r="K26" s="56">
        <f>SUM(K6:K25)</f>
        <v>71170.478419999999</v>
      </c>
      <c r="L26" s="48"/>
      <c r="M26" s="49"/>
    </row>
    <row r="27" spans="2:14">
      <c r="K27" s="53"/>
    </row>
  </sheetData>
  <mergeCells count="1">
    <mergeCell ref="B2:M2"/>
  </mergeCells>
  <pageMargins left="0.16" right="0.14000000000000001" top="0.32" bottom="0.34" header="0.31496062992125984" footer="0.31496062992125984"/>
  <pageSetup scale="80" orientation="landscape" r:id="rId1"/>
  <ignoredErrors>
    <ignoredError sqref="J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3"/>
  <sheetViews>
    <sheetView tabSelected="1" workbookViewId="0">
      <selection activeCell="F6" sqref="F6"/>
    </sheetView>
  </sheetViews>
  <sheetFormatPr defaultRowHeight="15"/>
  <cols>
    <col min="1" max="1" width="2.42578125" customWidth="1"/>
    <col min="3" max="3" width="35.28515625" customWidth="1"/>
    <col min="4" max="4" width="31.7109375" style="113" customWidth="1"/>
    <col min="5" max="5" width="17.5703125" customWidth="1"/>
    <col min="6" max="6" width="19.85546875" customWidth="1"/>
    <col min="7" max="7" width="10.85546875" bestFit="1" customWidth="1"/>
    <col min="8" max="8" width="10.7109375" customWidth="1"/>
    <col min="9" max="9" width="13.140625" customWidth="1"/>
    <col min="10" max="10" width="11.5703125" customWidth="1"/>
    <col min="11" max="11" width="12.28515625" customWidth="1"/>
    <col min="12" max="12" width="12.7109375" customWidth="1"/>
    <col min="15" max="15" width="10.28515625" bestFit="1" customWidth="1"/>
  </cols>
  <sheetData>
    <row r="2" spans="2:13" ht="40.5" customHeight="1">
      <c r="B2" s="149" t="s">
        <v>387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2:13" ht="15.75" thickBot="1"/>
    <row r="4" spans="2:13" ht="64.5" thickBot="1">
      <c r="B4" s="85" t="s">
        <v>290</v>
      </c>
      <c r="C4" s="86" t="s">
        <v>113</v>
      </c>
      <c r="D4" s="114" t="s">
        <v>0</v>
      </c>
      <c r="E4" s="86" t="s">
        <v>284</v>
      </c>
      <c r="F4" s="86" t="s">
        <v>1</v>
      </c>
      <c r="G4" s="87" t="s">
        <v>2</v>
      </c>
      <c r="H4" s="86" t="s">
        <v>3</v>
      </c>
      <c r="I4" s="86" t="s">
        <v>288</v>
      </c>
      <c r="J4" s="86" t="s">
        <v>287</v>
      </c>
      <c r="K4" s="86" t="s">
        <v>318</v>
      </c>
      <c r="L4" s="86" t="s">
        <v>282</v>
      </c>
      <c r="M4" s="88" t="s">
        <v>250</v>
      </c>
    </row>
    <row r="5" spans="2:13" ht="15.75" thickBot="1">
      <c r="B5" s="58">
        <v>1</v>
      </c>
      <c r="C5" s="29">
        <v>2</v>
      </c>
      <c r="D5" s="29">
        <v>3</v>
      </c>
      <c r="E5" s="29">
        <v>4</v>
      </c>
      <c r="F5" s="59">
        <v>5</v>
      </c>
      <c r="G5" s="29">
        <v>6</v>
      </c>
      <c r="H5" s="59">
        <v>7</v>
      </c>
      <c r="I5" s="29">
        <v>8</v>
      </c>
      <c r="J5" s="59">
        <v>9</v>
      </c>
      <c r="K5" s="29">
        <v>10</v>
      </c>
      <c r="L5" s="59">
        <v>11</v>
      </c>
      <c r="M5" s="60">
        <v>12</v>
      </c>
    </row>
    <row r="6" spans="2:13" ht="35.25" customHeight="1">
      <c r="B6" s="120">
        <v>1</v>
      </c>
      <c r="C6" s="27" t="s">
        <v>326</v>
      </c>
      <c r="D6" s="121" t="s">
        <v>329</v>
      </c>
      <c r="E6" s="122">
        <v>2011</v>
      </c>
      <c r="F6" s="123"/>
      <c r="G6" s="124">
        <v>1</v>
      </c>
      <c r="H6" s="31">
        <v>275</v>
      </c>
      <c r="I6" s="31">
        <f>G6*H6</f>
        <v>275</v>
      </c>
      <c r="J6" s="31">
        <v>0</v>
      </c>
      <c r="K6" s="31">
        <f>I6-J6</f>
        <v>275</v>
      </c>
      <c r="L6" s="98"/>
      <c r="M6" s="71"/>
    </row>
    <row r="7" spans="2:13" ht="45.75">
      <c r="B7" s="72">
        <v>2</v>
      </c>
      <c r="C7" s="12" t="s">
        <v>326</v>
      </c>
      <c r="D7" s="115" t="s">
        <v>329</v>
      </c>
      <c r="E7" s="103">
        <v>2011</v>
      </c>
      <c r="F7" s="105"/>
      <c r="G7" s="10">
        <v>1</v>
      </c>
      <c r="H7" s="32">
        <v>275</v>
      </c>
      <c r="I7" s="32">
        <f>G7*H7</f>
        <v>275</v>
      </c>
      <c r="J7" s="32">
        <v>0</v>
      </c>
      <c r="K7" s="32">
        <f t="shared" ref="K7:K61" si="0">I7-J7</f>
        <v>275</v>
      </c>
      <c r="L7" s="99"/>
      <c r="M7" s="73"/>
    </row>
    <row r="8" spans="2:13" ht="45.75">
      <c r="B8" s="72">
        <v>4</v>
      </c>
      <c r="C8" s="12" t="s">
        <v>326</v>
      </c>
      <c r="D8" s="115" t="s">
        <v>329</v>
      </c>
      <c r="E8" s="103">
        <v>2011</v>
      </c>
      <c r="F8" s="105"/>
      <c r="G8" s="10">
        <v>1</v>
      </c>
      <c r="H8" s="32">
        <v>275</v>
      </c>
      <c r="I8" s="32">
        <f t="shared" ref="I8:I61" si="1">G8*H8</f>
        <v>275</v>
      </c>
      <c r="J8" s="32">
        <v>0</v>
      </c>
      <c r="K8" s="32">
        <f t="shared" si="0"/>
        <v>275</v>
      </c>
      <c r="L8" s="99"/>
      <c r="M8" s="73"/>
    </row>
    <row r="9" spans="2:13" ht="45.75">
      <c r="B9" s="72">
        <v>5</v>
      </c>
      <c r="C9" s="12" t="s">
        <v>326</v>
      </c>
      <c r="D9" s="115" t="s">
        <v>329</v>
      </c>
      <c r="E9" s="103">
        <v>2011</v>
      </c>
      <c r="F9" s="105"/>
      <c r="G9" s="10">
        <v>1</v>
      </c>
      <c r="H9" s="32">
        <v>275</v>
      </c>
      <c r="I9" s="32">
        <f t="shared" si="1"/>
        <v>275</v>
      </c>
      <c r="J9" s="32">
        <v>0</v>
      </c>
      <c r="K9" s="32">
        <f t="shared" si="0"/>
        <v>275</v>
      </c>
      <c r="L9" s="99"/>
      <c r="M9" s="73"/>
    </row>
    <row r="10" spans="2:13" ht="45.75">
      <c r="B10" s="72">
        <v>6</v>
      </c>
      <c r="C10" s="12" t="s">
        <v>326</v>
      </c>
      <c r="D10" s="115" t="s">
        <v>329</v>
      </c>
      <c r="E10" s="103">
        <v>2011</v>
      </c>
      <c r="F10" s="105"/>
      <c r="G10" s="10">
        <v>1</v>
      </c>
      <c r="H10" s="32">
        <v>275</v>
      </c>
      <c r="I10" s="32">
        <f t="shared" si="1"/>
        <v>275</v>
      </c>
      <c r="J10" s="32">
        <v>0</v>
      </c>
      <c r="K10" s="32">
        <f t="shared" si="0"/>
        <v>275</v>
      </c>
      <c r="L10" s="99"/>
      <c r="M10" s="73"/>
    </row>
    <row r="11" spans="2:13" ht="45.75">
      <c r="B11" s="72">
        <v>8</v>
      </c>
      <c r="C11" s="12" t="s">
        <v>326</v>
      </c>
      <c r="D11" s="115" t="s">
        <v>332</v>
      </c>
      <c r="E11" s="103">
        <v>2007</v>
      </c>
      <c r="F11" s="105"/>
      <c r="G11" s="10">
        <v>1</v>
      </c>
      <c r="H11" s="32">
        <v>453</v>
      </c>
      <c r="I11" s="32">
        <f t="shared" si="1"/>
        <v>453</v>
      </c>
      <c r="J11" s="32">
        <v>0</v>
      </c>
      <c r="K11" s="32">
        <f t="shared" si="0"/>
        <v>453</v>
      </c>
      <c r="L11" s="99"/>
      <c r="M11" s="73"/>
    </row>
    <row r="12" spans="2:13" ht="45.75">
      <c r="B12" s="72">
        <v>10</v>
      </c>
      <c r="C12" s="12" t="s">
        <v>326</v>
      </c>
      <c r="D12" s="115" t="s">
        <v>334</v>
      </c>
      <c r="E12" s="103">
        <v>2011</v>
      </c>
      <c r="F12" s="107" t="s">
        <v>371</v>
      </c>
      <c r="G12" s="10">
        <v>1</v>
      </c>
      <c r="H12" s="32">
        <v>144.5</v>
      </c>
      <c r="I12" s="32">
        <f t="shared" si="1"/>
        <v>144.5</v>
      </c>
      <c r="J12" s="32">
        <v>0</v>
      </c>
      <c r="K12" s="32">
        <f t="shared" si="0"/>
        <v>144.5</v>
      </c>
      <c r="L12" s="99"/>
      <c r="M12" s="73"/>
    </row>
    <row r="13" spans="2:13" ht="45.75">
      <c r="B13" s="72">
        <v>11</v>
      </c>
      <c r="C13" s="12" t="s">
        <v>326</v>
      </c>
      <c r="D13" s="115" t="s">
        <v>334</v>
      </c>
      <c r="E13" s="103">
        <v>2011</v>
      </c>
      <c r="F13" s="107" t="s">
        <v>372</v>
      </c>
      <c r="G13" s="10">
        <v>1</v>
      </c>
      <c r="H13" s="32">
        <v>144.5</v>
      </c>
      <c r="I13" s="32">
        <f t="shared" si="1"/>
        <v>144.5</v>
      </c>
      <c r="J13" s="32">
        <v>0</v>
      </c>
      <c r="K13" s="32">
        <f t="shared" si="0"/>
        <v>144.5</v>
      </c>
      <c r="L13" s="99"/>
      <c r="M13" s="73"/>
    </row>
    <row r="14" spans="2:13" ht="45.75">
      <c r="B14" s="72">
        <v>12</v>
      </c>
      <c r="C14" s="12" t="s">
        <v>326</v>
      </c>
      <c r="D14" s="115" t="s">
        <v>334</v>
      </c>
      <c r="E14" s="103">
        <v>2011</v>
      </c>
      <c r="F14" s="107" t="s">
        <v>373</v>
      </c>
      <c r="G14" s="10">
        <v>1</v>
      </c>
      <c r="H14" s="32">
        <v>144.5</v>
      </c>
      <c r="I14" s="32">
        <f t="shared" si="1"/>
        <v>144.5</v>
      </c>
      <c r="J14" s="32">
        <v>0</v>
      </c>
      <c r="K14" s="32">
        <f t="shared" si="0"/>
        <v>144.5</v>
      </c>
      <c r="L14" s="99"/>
      <c r="M14" s="73"/>
    </row>
    <row r="15" spans="2:13" ht="45.75">
      <c r="B15" s="72">
        <v>13</v>
      </c>
      <c r="C15" s="12" t="s">
        <v>326</v>
      </c>
      <c r="D15" s="115" t="s">
        <v>334</v>
      </c>
      <c r="E15" s="103">
        <v>2011</v>
      </c>
      <c r="F15" s="107" t="s">
        <v>374</v>
      </c>
      <c r="G15" s="10">
        <v>1</v>
      </c>
      <c r="H15" s="32">
        <v>144.5</v>
      </c>
      <c r="I15" s="32">
        <f t="shared" si="1"/>
        <v>144.5</v>
      </c>
      <c r="J15" s="32">
        <v>0</v>
      </c>
      <c r="K15" s="32">
        <f t="shared" si="0"/>
        <v>144.5</v>
      </c>
      <c r="L15" s="99"/>
      <c r="M15" s="73"/>
    </row>
    <row r="16" spans="2:13" ht="45.75">
      <c r="B16" s="72">
        <v>14</v>
      </c>
      <c r="C16" s="12" t="s">
        <v>326</v>
      </c>
      <c r="D16" s="115" t="s">
        <v>334</v>
      </c>
      <c r="E16" s="103">
        <v>2011</v>
      </c>
      <c r="F16" s="107" t="s">
        <v>375</v>
      </c>
      <c r="G16" s="10">
        <v>1</v>
      </c>
      <c r="H16" s="32">
        <v>144.5</v>
      </c>
      <c r="I16" s="32">
        <f t="shared" si="1"/>
        <v>144.5</v>
      </c>
      <c r="J16" s="32">
        <v>0</v>
      </c>
      <c r="K16" s="32">
        <f t="shared" si="0"/>
        <v>144.5</v>
      </c>
      <c r="L16" s="99"/>
      <c r="M16" s="73"/>
    </row>
    <row r="17" spans="2:13" ht="45.75">
      <c r="B17" s="72">
        <v>15</v>
      </c>
      <c r="C17" s="12" t="s">
        <v>326</v>
      </c>
      <c r="D17" s="115" t="s">
        <v>334</v>
      </c>
      <c r="E17" s="103">
        <v>2011</v>
      </c>
      <c r="F17" s="107" t="s">
        <v>376</v>
      </c>
      <c r="G17" s="10">
        <v>1</v>
      </c>
      <c r="H17" s="32">
        <v>144.5</v>
      </c>
      <c r="I17" s="32">
        <f t="shared" si="1"/>
        <v>144.5</v>
      </c>
      <c r="J17" s="32">
        <v>0</v>
      </c>
      <c r="K17" s="32">
        <f t="shared" si="0"/>
        <v>144.5</v>
      </c>
      <c r="L17" s="99"/>
      <c r="M17" s="73"/>
    </row>
    <row r="18" spans="2:13" ht="45.75">
      <c r="B18" s="72">
        <v>16</v>
      </c>
      <c r="C18" s="12" t="s">
        <v>326</v>
      </c>
      <c r="D18" s="115" t="s">
        <v>334</v>
      </c>
      <c r="E18" s="103">
        <v>2011</v>
      </c>
      <c r="F18" s="107" t="s">
        <v>377</v>
      </c>
      <c r="G18" s="10">
        <v>1</v>
      </c>
      <c r="H18" s="32">
        <v>144.5</v>
      </c>
      <c r="I18" s="32">
        <f t="shared" si="1"/>
        <v>144.5</v>
      </c>
      <c r="J18" s="32">
        <v>0</v>
      </c>
      <c r="K18" s="32">
        <f t="shared" si="0"/>
        <v>144.5</v>
      </c>
      <c r="L18" s="99"/>
      <c r="M18" s="73"/>
    </row>
    <row r="19" spans="2:13" ht="45.75">
      <c r="B19" s="72">
        <v>17</v>
      </c>
      <c r="C19" s="12" t="s">
        <v>326</v>
      </c>
      <c r="D19" s="115" t="s">
        <v>334</v>
      </c>
      <c r="E19" s="103">
        <v>2011</v>
      </c>
      <c r="F19" s="107" t="s">
        <v>378</v>
      </c>
      <c r="G19" s="10">
        <v>1</v>
      </c>
      <c r="H19" s="32">
        <v>144.5</v>
      </c>
      <c r="I19" s="32">
        <f t="shared" si="1"/>
        <v>144.5</v>
      </c>
      <c r="J19" s="32">
        <v>0</v>
      </c>
      <c r="K19" s="32">
        <f t="shared" si="0"/>
        <v>144.5</v>
      </c>
      <c r="L19" s="99"/>
      <c r="M19" s="73"/>
    </row>
    <row r="20" spans="2:13" ht="45.75">
      <c r="B20" s="72">
        <v>18</v>
      </c>
      <c r="C20" s="12" t="s">
        <v>326</v>
      </c>
      <c r="D20" s="115" t="s">
        <v>334</v>
      </c>
      <c r="E20" s="103">
        <v>2011</v>
      </c>
      <c r="F20" s="107" t="s">
        <v>379</v>
      </c>
      <c r="G20" s="10">
        <v>1</v>
      </c>
      <c r="H20" s="32">
        <v>144.5</v>
      </c>
      <c r="I20" s="32">
        <f t="shared" si="1"/>
        <v>144.5</v>
      </c>
      <c r="J20" s="32">
        <v>0</v>
      </c>
      <c r="K20" s="32">
        <f t="shared" si="0"/>
        <v>144.5</v>
      </c>
      <c r="L20" s="99"/>
      <c r="M20" s="73"/>
    </row>
    <row r="21" spans="2:13" ht="45.75">
      <c r="B21" s="72">
        <v>19</v>
      </c>
      <c r="C21" s="12" t="s">
        <v>326</v>
      </c>
      <c r="D21" s="115" t="s">
        <v>334</v>
      </c>
      <c r="E21" s="103">
        <v>2011</v>
      </c>
      <c r="F21" s="107" t="s">
        <v>380</v>
      </c>
      <c r="G21" s="10">
        <v>1</v>
      </c>
      <c r="H21" s="32">
        <v>144.5</v>
      </c>
      <c r="I21" s="32">
        <f t="shared" si="1"/>
        <v>144.5</v>
      </c>
      <c r="J21" s="32">
        <v>0</v>
      </c>
      <c r="K21" s="32">
        <f t="shared" si="0"/>
        <v>144.5</v>
      </c>
      <c r="L21" s="99"/>
      <c r="M21" s="73"/>
    </row>
    <row r="22" spans="2:13" ht="45.75">
      <c r="B22" s="72">
        <v>20</v>
      </c>
      <c r="C22" s="12" t="s">
        <v>326</v>
      </c>
      <c r="D22" s="115" t="s">
        <v>334</v>
      </c>
      <c r="E22" s="103">
        <v>2011</v>
      </c>
      <c r="F22" s="107" t="s">
        <v>381</v>
      </c>
      <c r="G22" s="10">
        <v>1</v>
      </c>
      <c r="H22" s="32">
        <v>144.5</v>
      </c>
      <c r="I22" s="32">
        <f t="shared" si="1"/>
        <v>144.5</v>
      </c>
      <c r="J22" s="32">
        <v>0</v>
      </c>
      <c r="K22" s="32">
        <f t="shared" si="0"/>
        <v>144.5</v>
      </c>
      <c r="L22" s="99"/>
      <c r="M22" s="73"/>
    </row>
    <row r="23" spans="2:13" ht="45.75">
      <c r="B23" s="72">
        <v>21</v>
      </c>
      <c r="C23" s="12" t="s">
        <v>326</v>
      </c>
      <c r="D23" s="115" t="s">
        <v>334</v>
      </c>
      <c r="E23" s="103">
        <v>2011</v>
      </c>
      <c r="F23" s="107" t="s">
        <v>382</v>
      </c>
      <c r="G23" s="10">
        <v>1</v>
      </c>
      <c r="H23" s="32">
        <v>144.5</v>
      </c>
      <c r="I23" s="32">
        <f t="shared" si="1"/>
        <v>144.5</v>
      </c>
      <c r="J23" s="32">
        <v>0</v>
      </c>
      <c r="K23" s="32">
        <f t="shared" si="0"/>
        <v>144.5</v>
      </c>
      <c r="L23" s="99"/>
      <c r="M23" s="73"/>
    </row>
    <row r="24" spans="2:13" ht="45.75">
      <c r="B24" s="72">
        <v>22</v>
      </c>
      <c r="C24" s="12" t="s">
        <v>326</v>
      </c>
      <c r="D24" s="115" t="s">
        <v>334</v>
      </c>
      <c r="E24" s="103">
        <v>2011</v>
      </c>
      <c r="F24" s="107" t="s">
        <v>383</v>
      </c>
      <c r="G24" s="10">
        <v>1</v>
      </c>
      <c r="H24" s="32">
        <v>144.5</v>
      </c>
      <c r="I24" s="32">
        <f t="shared" si="1"/>
        <v>144.5</v>
      </c>
      <c r="J24" s="32">
        <v>0</v>
      </c>
      <c r="K24" s="32">
        <f t="shared" si="0"/>
        <v>144.5</v>
      </c>
      <c r="L24" s="99"/>
      <c r="M24" s="73"/>
    </row>
    <row r="25" spans="2:13" ht="45.75">
      <c r="B25" s="72">
        <v>23</v>
      </c>
      <c r="C25" s="12" t="s">
        <v>326</v>
      </c>
      <c r="D25" s="115" t="s">
        <v>334</v>
      </c>
      <c r="E25" s="103">
        <v>2011</v>
      </c>
      <c r="F25" s="107" t="s">
        <v>384</v>
      </c>
      <c r="G25" s="10">
        <v>1</v>
      </c>
      <c r="H25" s="32">
        <v>144.5</v>
      </c>
      <c r="I25" s="32">
        <f t="shared" si="1"/>
        <v>144.5</v>
      </c>
      <c r="J25" s="32">
        <v>0</v>
      </c>
      <c r="K25" s="32">
        <f t="shared" si="0"/>
        <v>144.5</v>
      </c>
      <c r="L25" s="99"/>
      <c r="M25" s="73"/>
    </row>
    <row r="26" spans="2:13" ht="45.75">
      <c r="B26" s="72">
        <v>24</v>
      </c>
      <c r="C26" s="12" t="s">
        <v>326</v>
      </c>
      <c r="D26" s="115" t="s">
        <v>334</v>
      </c>
      <c r="E26" s="103">
        <v>2011</v>
      </c>
      <c r="F26" s="107" t="s">
        <v>385</v>
      </c>
      <c r="G26" s="10">
        <v>1</v>
      </c>
      <c r="H26" s="32">
        <v>144.5</v>
      </c>
      <c r="I26" s="32">
        <f t="shared" si="1"/>
        <v>144.5</v>
      </c>
      <c r="J26" s="32">
        <v>0</v>
      </c>
      <c r="K26" s="32">
        <f t="shared" si="0"/>
        <v>144.5</v>
      </c>
      <c r="L26" s="99"/>
      <c r="M26" s="73"/>
    </row>
    <row r="27" spans="2:13" ht="45.75">
      <c r="B27" s="72">
        <v>25</v>
      </c>
      <c r="C27" s="12" t="s">
        <v>326</v>
      </c>
      <c r="D27" s="115" t="s">
        <v>334</v>
      </c>
      <c r="E27" s="103">
        <v>2011</v>
      </c>
      <c r="F27" s="107" t="s">
        <v>386</v>
      </c>
      <c r="G27" s="10">
        <v>1</v>
      </c>
      <c r="H27" s="32">
        <v>144.5</v>
      </c>
      <c r="I27" s="32">
        <f t="shared" si="1"/>
        <v>144.5</v>
      </c>
      <c r="J27" s="32">
        <v>0</v>
      </c>
      <c r="K27" s="32">
        <f t="shared" si="0"/>
        <v>144.5</v>
      </c>
      <c r="L27" s="99"/>
      <c r="M27" s="73"/>
    </row>
    <row r="28" spans="2:13" ht="45.75">
      <c r="B28" s="72">
        <v>26</v>
      </c>
      <c r="C28" s="12" t="s">
        <v>326</v>
      </c>
      <c r="D28" s="115" t="s">
        <v>335</v>
      </c>
      <c r="E28" s="103">
        <v>2011</v>
      </c>
      <c r="F28" s="106"/>
      <c r="G28" s="10">
        <v>1</v>
      </c>
      <c r="H28" s="32">
        <v>140</v>
      </c>
      <c r="I28" s="32">
        <f t="shared" si="1"/>
        <v>140</v>
      </c>
      <c r="J28" s="32">
        <v>0</v>
      </c>
      <c r="K28" s="32">
        <f t="shared" si="0"/>
        <v>140</v>
      </c>
      <c r="L28" s="99"/>
      <c r="M28" s="73"/>
    </row>
    <row r="29" spans="2:13" ht="45.75">
      <c r="B29" s="72">
        <v>27</v>
      </c>
      <c r="C29" s="12" t="s">
        <v>326</v>
      </c>
      <c r="D29" s="115" t="s">
        <v>336</v>
      </c>
      <c r="E29" s="103">
        <v>2012</v>
      </c>
      <c r="F29" s="106"/>
      <c r="G29" s="10">
        <v>1</v>
      </c>
      <c r="H29" s="32">
        <v>249</v>
      </c>
      <c r="I29" s="32">
        <f t="shared" si="1"/>
        <v>249</v>
      </c>
      <c r="J29" s="32">
        <v>0</v>
      </c>
      <c r="K29" s="32">
        <f t="shared" si="0"/>
        <v>249</v>
      </c>
      <c r="L29" s="99"/>
      <c r="M29" s="73"/>
    </row>
    <row r="30" spans="2:13" ht="45.75">
      <c r="B30" s="72">
        <v>29</v>
      </c>
      <c r="C30" s="12" t="s">
        <v>326</v>
      </c>
      <c r="D30" s="115" t="s">
        <v>338</v>
      </c>
      <c r="E30" s="103">
        <v>2012</v>
      </c>
      <c r="F30" s="106"/>
      <c r="G30" s="10">
        <v>1</v>
      </c>
      <c r="H30" s="32">
        <v>243</v>
      </c>
      <c r="I30" s="32">
        <f t="shared" si="1"/>
        <v>243</v>
      </c>
      <c r="J30" s="32">
        <v>0</v>
      </c>
      <c r="K30" s="32">
        <f t="shared" si="0"/>
        <v>243</v>
      </c>
      <c r="L30" s="99"/>
      <c r="M30" s="73"/>
    </row>
    <row r="31" spans="2:13" ht="45.75">
      <c r="B31" s="72">
        <v>30</v>
      </c>
      <c r="C31" s="12" t="s">
        <v>326</v>
      </c>
      <c r="D31" s="115" t="s">
        <v>339</v>
      </c>
      <c r="E31" s="103">
        <v>2012</v>
      </c>
      <c r="F31" s="106"/>
      <c r="G31" s="10">
        <v>1</v>
      </c>
      <c r="H31" s="32">
        <v>300</v>
      </c>
      <c r="I31" s="32">
        <f t="shared" si="1"/>
        <v>300</v>
      </c>
      <c r="J31" s="32">
        <v>0</v>
      </c>
      <c r="K31" s="32">
        <f t="shared" si="0"/>
        <v>300</v>
      </c>
      <c r="L31" s="99"/>
      <c r="M31" s="73"/>
    </row>
    <row r="32" spans="2:13" ht="45.75">
      <c r="B32" s="72">
        <v>32</v>
      </c>
      <c r="C32" s="12" t="s">
        <v>326</v>
      </c>
      <c r="D32" s="115" t="s">
        <v>341</v>
      </c>
      <c r="E32" s="103">
        <v>2012</v>
      </c>
      <c r="F32" s="106"/>
      <c r="G32" s="10">
        <v>1</v>
      </c>
      <c r="H32" s="32">
        <v>260</v>
      </c>
      <c r="I32" s="32">
        <f t="shared" si="1"/>
        <v>260</v>
      </c>
      <c r="J32" s="32">
        <v>0</v>
      </c>
      <c r="K32" s="32">
        <f t="shared" si="0"/>
        <v>260</v>
      </c>
      <c r="L32" s="99"/>
      <c r="M32" s="73"/>
    </row>
    <row r="33" spans="2:13" ht="45.75">
      <c r="B33" s="72">
        <v>34</v>
      </c>
      <c r="C33" s="12" t="s">
        <v>326</v>
      </c>
      <c r="D33" s="115" t="s">
        <v>343</v>
      </c>
      <c r="E33" s="103">
        <v>2012</v>
      </c>
      <c r="F33" s="106"/>
      <c r="G33" s="10">
        <v>1</v>
      </c>
      <c r="H33" s="32">
        <v>28</v>
      </c>
      <c r="I33" s="32">
        <f t="shared" si="1"/>
        <v>28</v>
      </c>
      <c r="J33" s="32">
        <v>0</v>
      </c>
      <c r="K33" s="32">
        <f t="shared" si="0"/>
        <v>28</v>
      </c>
      <c r="L33" s="99"/>
      <c r="M33" s="73"/>
    </row>
    <row r="34" spans="2:13" ht="45.75">
      <c r="B34" s="72">
        <v>35</v>
      </c>
      <c r="C34" s="12" t="s">
        <v>326</v>
      </c>
      <c r="D34" s="116" t="s">
        <v>344</v>
      </c>
      <c r="E34" s="103">
        <v>2011</v>
      </c>
      <c r="F34" s="104"/>
      <c r="G34" s="10">
        <v>1</v>
      </c>
      <c r="H34" s="32">
        <v>200</v>
      </c>
      <c r="I34" s="32">
        <f t="shared" si="1"/>
        <v>200</v>
      </c>
      <c r="J34" s="32">
        <v>0</v>
      </c>
      <c r="K34" s="32">
        <f t="shared" si="0"/>
        <v>200</v>
      </c>
      <c r="L34" s="99"/>
      <c r="M34" s="73"/>
    </row>
    <row r="35" spans="2:13" ht="45.75">
      <c r="B35" s="72">
        <v>36</v>
      </c>
      <c r="C35" s="12" t="s">
        <v>326</v>
      </c>
      <c r="D35" s="116" t="s">
        <v>344</v>
      </c>
      <c r="E35" s="103">
        <v>2011</v>
      </c>
      <c r="F35" s="104"/>
      <c r="G35" s="10">
        <v>1</v>
      </c>
      <c r="H35" s="32">
        <v>200</v>
      </c>
      <c r="I35" s="32">
        <f t="shared" si="1"/>
        <v>200</v>
      </c>
      <c r="J35" s="32">
        <v>0</v>
      </c>
      <c r="K35" s="32">
        <f t="shared" si="0"/>
        <v>200</v>
      </c>
      <c r="L35" s="99"/>
      <c r="M35" s="73"/>
    </row>
    <row r="36" spans="2:13" ht="45.75">
      <c r="B36" s="72">
        <v>37</v>
      </c>
      <c r="C36" s="12" t="s">
        <v>326</v>
      </c>
      <c r="D36" s="116" t="s">
        <v>344</v>
      </c>
      <c r="E36" s="103">
        <v>2011</v>
      </c>
      <c r="F36" s="104"/>
      <c r="G36" s="10">
        <v>1</v>
      </c>
      <c r="H36" s="32">
        <v>200</v>
      </c>
      <c r="I36" s="32">
        <f t="shared" si="1"/>
        <v>200</v>
      </c>
      <c r="J36" s="32">
        <v>0</v>
      </c>
      <c r="K36" s="32">
        <f t="shared" si="0"/>
        <v>200</v>
      </c>
      <c r="L36" s="99"/>
      <c r="M36" s="73"/>
    </row>
    <row r="37" spans="2:13" ht="45.75">
      <c r="B37" s="72">
        <v>38</v>
      </c>
      <c r="C37" s="12" t="s">
        <v>326</v>
      </c>
      <c r="D37" s="116" t="s">
        <v>344</v>
      </c>
      <c r="E37" s="103">
        <v>2011</v>
      </c>
      <c r="F37" s="104"/>
      <c r="G37" s="10">
        <v>1</v>
      </c>
      <c r="H37" s="32">
        <v>260</v>
      </c>
      <c r="I37" s="32">
        <f t="shared" si="1"/>
        <v>260</v>
      </c>
      <c r="J37" s="32">
        <v>0</v>
      </c>
      <c r="K37" s="32">
        <f t="shared" si="0"/>
        <v>260</v>
      </c>
      <c r="L37" s="99"/>
      <c r="M37" s="73"/>
    </row>
    <row r="38" spans="2:13" ht="45.75">
      <c r="B38" s="72">
        <v>39</v>
      </c>
      <c r="C38" s="12" t="s">
        <v>326</v>
      </c>
      <c r="D38" s="116" t="s">
        <v>344</v>
      </c>
      <c r="E38" s="103">
        <v>2011</v>
      </c>
      <c r="F38" s="104"/>
      <c r="G38" s="10">
        <v>1</v>
      </c>
      <c r="H38" s="32">
        <v>260</v>
      </c>
      <c r="I38" s="32">
        <f t="shared" si="1"/>
        <v>260</v>
      </c>
      <c r="J38" s="32">
        <v>0</v>
      </c>
      <c r="K38" s="32">
        <f t="shared" si="0"/>
        <v>260</v>
      </c>
      <c r="L38" s="99"/>
      <c r="M38" s="73"/>
    </row>
    <row r="39" spans="2:13" ht="45.75">
      <c r="B39" s="72">
        <v>40</v>
      </c>
      <c r="C39" s="12" t="s">
        <v>326</v>
      </c>
      <c r="D39" s="116" t="s">
        <v>344</v>
      </c>
      <c r="E39" s="103">
        <v>2011</v>
      </c>
      <c r="F39" s="104"/>
      <c r="G39" s="10">
        <v>1</v>
      </c>
      <c r="H39" s="32">
        <v>260</v>
      </c>
      <c r="I39" s="32">
        <f t="shared" si="1"/>
        <v>260</v>
      </c>
      <c r="J39" s="32">
        <v>0</v>
      </c>
      <c r="K39" s="32">
        <f t="shared" si="0"/>
        <v>260</v>
      </c>
      <c r="L39" s="99"/>
      <c r="M39" s="73"/>
    </row>
    <row r="40" spans="2:13" ht="45.75">
      <c r="B40" s="72">
        <v>41</v>
      </c>
      <c r="C40" s="12" t="s">
        <v>326</v>
      </c>
      <c r="D40" s="116" t="s">
        <v>345</v>
      </c>
      <c r="E40" s="103">
        <v>2011</v>
      </c>
      <c r="F40" s="104"/>
      <c r="G40" s="10">
        <v>1</v>
      </c>
      <c r="H40" s="32">
        <v>215</v>
      </c>
      <c r="I40" s="32">
        <f t="shared" si="1"/>
        <v>215</v>
      </c>
      <c r="J40" s="32">
        <v>0</v>
      </c>
      <c r="K40" s="32">
        <f t="shared" si="0"/>
        <v>215</v>
      </c>
      <c r="L40" s="99"/>
      <c r="M40" s="73"/>
    </row>
    <row r="41" spans="2:13" ht="45.75">
      <c r="B41" s="72">
        <v>42</v>
      </c>
      <c r="C41" s="12" t="s">
        <v>326</v>
      </c>
      <c r="D41" s="116" t="s">
        <v>345</v>
      </c>
      <c r="E41" s="103">
        <v>2011</v>
      </c>
      <c r="F41" s="104"/>
      <c r="G41" s="10">
        <v>1</v>
      </c>
      <c r="H41" s="32">
        <v>215</v>
      </c>
      <c r="I41" s="32">
        <f t="shared" si="1"/>
        <v>215</v>
      </c>
      <c r="J41" s="32">
        <v>0</v>
      </c>
      <c r="K41" s="32">
        <f t="shared" si="0"/>
        <v>215</v>
      </c>
      <c r="L41" s="99"/>
      <c r="M41" s="73"/>
    </row>
    <row r="42" spans="2:13" ht="45.75">
      <c r="B42" s="72">
        <v>43</v>
      </c>
      <c r="C42" s="12" t="s">
        <v>326</v>
      </c>
      <c r="D42" s="116" t="s">
        <v>345</v>
      </c>
      <c r="E42" s="103">
        <v>2011</v>
      </c>
      <c r="F42" s="104"/>
      <c r="G42" s="10">
        <v>1</v>
      </c>
      <c r="H42" s="32">
        <v>215</v>
      </c>
      <c r="I42" s="32">
        <f t="shared" si="1"/>
        <v>215</v>
      </c>
      <c r="J42" s="32">
        <v>0</v>
      </c>
      <c r="K42" s="32">
        <f t="shared" si="0"/>
        <v>215</v>
      </c>
      <c r="L42" s="99"/>
      <c r="M42" s="73"/>
    </row>
    <row r="43" spans="2:13" ht="45.75">
      <c r="B43" s="72">
        <v>44</v>
      </c>
      <c r="C43" s="12" t="s">
        <v>326</v>
      </c>
      <c r="D43" s="116" t="s">
        <v>346</v>
      </c>
      <c r="E43" s="103">
        <v>2011</v>
      </c>
      <c r="F43" s="104">
        <v>212134</v>
      </c>
      <c r="G43" s="10">
        <v>1</v>
      </c>
      <c r="H43" s="32">
        <v>405</v>
      </c>
      <c r="I43" s="32">
        <f t="shared" si="1"/>
        <v>405</v>
      </c>
      <c r="J43" s="32">
        <v>0</v>
      </c>
      <c r="K43" s="32">
        <f t="shared" si="0"/>
        <v>405</v>
      </c>
      <c r="L43" s="99"/>
      <c r="M43" s="73"/>
    </row>
    <row r="44" spans="2:13" ht="45.75">
      <c r="B44" s="72">
        <v>45</v>
      </c>
      <c r="C44" s="12" t="s">
        <v>326</v>
      </c>
      <c r="D44" s="116" t="s">
        <v>346</v>
      </c>
      <c r="E44" s="103">
        <v>2011</v>
      </c>
      <c r="F44" s="104">
        <v>212134</v>
      </c>
      <c r="G44" s="10">
        <v>1</v>
      </c>
      <c r="H44" s="32">
        <v>405</v>
      </c>
      <c r="I44" s="32">
        <f t="shared" si="1"/>
        <v>405</v>
      </c>
      <c r="J44" s="32">
        <v>0</v>
      </c>
      <c r="K44" s="32">
        <f t="shared" si="0"/>
        <v>405</v>
      </c>
      <c r="L44" s="99"/>
      <c r="M44" s="73"/>
    </row>
    <row r="45" spans="2:13" ht="45.75">
      <c r="B45" s="72">
        <v>46</v>
      </c>
      <c r="C45" s="12" t="s">
        <v>326</v>
      </c>
      <c r="D45" s="116" t="s">
        <v>346</v>
      </c>
      <c r="E45" s="103">
        <v>2011</v>
      </c>
      <c r="F45" s="104">
        <v>212134</v>
      </c>
      <c r="G45" s="10">
        <v>1</v>
      </c>
      <c r="H45" s="32">
        <v>405</v>
      </c>
      <c r="I45" s="32">
        <f t="shared" si="1"/>
        <v>405</v>
      </c>
      <c r="J45" s="32">
        <v>0</v>
      </c>
      <c r="K45" s="32">
        <f t="shared" si="0"/>
        <v>405</v>
      </c>
      <c r="L45" s="99"/>
      <c r="M45" s="73"/>
    </row>
    <row r="46" spans="2:13" ht="45.75">
      <c r="B46" s="72">
        <v>47</v>
      </c>
      <c r="C46" s="12" t="s">
        <v>326</v>
      </c>
      <c r="D46" s="116" t="s">
        <v>346</v>
      </c>
      <c r="E46" s="103">
        <v>2011</v>
      </c>
      <c r="F46" s="104">
        <v>212134</v>
      </c>
      <c r="G46" s="10">
        <v>1</v>
      </c>
      <c r="H46" s="32">
        <v>405</v>
      </c>
      <c r="I46" s="32">
        <f t="shared" si="1"/>
        <v>405</v>
      </c>
      <c r="J46" s="32">
        <v>0</v>
      </c>
      <c r="K46" s="32">
        <f t="shared" si="0"/>
        <v>405</v>
      </c>
      <c r="L46" s="99"/>
      <c r="M46" s="73"/>
    </row>
    <row r="47" spans="2:13" ht="45.75">
      <c r="B47" s="72">
        <v>48</v>
      </c>
      <c r="C47" s="12" t="s">
        <v>326</v>
      </c>
      <c r="D47" s="116" t="s">
        <v>344</v>
      </c>
      <c r="E47" s="103">
        <v>2011</v>
      </c>
      <c r="F47" s="104">
        <v>212126</v>
      </c>
      <c r="G47" s="10">
        <v>1</v>
      </c>
      <c r="H47" s="32">
        <v>200</v>
      </c>
      <c r="I47" s="32">
        <f t="shared" si="1"/>
        <v>200</v>
      </c>
      <c r="J47" s="32">
        <v>0</v>
      </c>
      <c r="K47" s="32">
        <f t="shared" si="0"/>
        <v>200</v>
      </c>
      <c r="L47" s="99"/>
      <c r="M47" s="73"/>
    </row>
    <row r="48" spans="2:13" ht="45.75">
      <c r="B48" s="72">
        <v>49</v>
      </c>
      <c r="C48" s="12" t="s">
        <v>326</v>
      </c>
      <c r="D48" s="116" t="s">
        <v>344</v>
      </c>
      <c r="E48" s="103">
        <v>2011</v>
      </c>
      <c r="F48" s="104">
        <v>212126</v>
      </c>
      <c r="G48" s="10">
        <v>1</v>
      </c>
      <c r="H48" s="32">
        <v>200</v>
      </c>
      <c r="I48" s="32">
        <f t="shared" si="1"/>
        <v>200</v>
      </c>
      <c r="J48" s="32">
        <v>0</v>
      </c>
      <c r="K48" s="32">
        <f t="shared" si="0"/>
        <v>200</v>
      </c>
      <c r="L48" s="99"/>
      <c r="M48" s="73"/>
    </row>
    <row r="49" spans="2:13" ht="45.75">
      <c r="B49" s="72">
        <v>50</v>
      </c>
      <c r="C49" s="12" t="s">
        <v>326</v>
      </c>
      <c r="D49" s="116" t="s">
        <v>344</v>
      </c>
      <c r="E49" s="103">
        <v>2011</v>
      </c>
      <c r="F49" s="104" t="s">
        <v>363</v>
      </c>
      <c r="G49" s="10">
        <v>1</v>
      </c>
      <c r="H49" s="32">
        <v>260</v>
      </c>
      <c r="I49" s="32">
        <f t="shared" si="1"/>
        <v>260</v>
      </c>
      <c r="J49" s="32">
        <v>0</v>
      </c>
      <c r="K49" s="32">
        <f t="shared" si="0"/>
        <v>260</v>
      </c>
      <c r="L49" s="99"/>
      <c r="M49" s="73"/>
    </row>
    <row r="50" spans="2:13" ht="45.75">
      <c r="B50" s="72">
        <v>51</v>
      </c>
      <c r="C50" s="12" t="s">
        <v>326</v>
      </c>
      <c r="D50" s="116" t="s">
        <v>344</v>
      </c>
      <c r="E50" s="103">
        <v>2011</v>
      </c>
      <c r="F50" s="104" t="s">
        <v>363</v>
      </c>
      <c r="G50" s="10">
        <v>1</v>
      </c>
      <c r="H50" s="32">
        <v>260</v>
      </c>
      <c r="I50" s="32">
        <f t="shared" si="1"/>
        <v>260</v>
      </c>
      <c r="J50" s="32">
        <v>0</v>
      </c>
      <c r="K50" s="32">
        <f t="shared" si="0"/>
        <v>260</v>
      </c>
      <c r="L50" s="99"/>
      <c r="M50" s="73"/>
    </row>
    <row r="51" spans="2:13" ht="45.75">
      <c r="B51" s="72">
        <v>52</v>
      </c>
      <c r="C51" s="12" t="s">
        <v>326</v>
      </c>
      <c r="D51" s="116" t="s">
        <v>345</v>
      </c>
      <c r="E51" s="103">
        <v>2011</v>
      </c>
      <c r="F51" s="104">
        <v>212129</v>
      </c>
      <c r="G51" s="10">
        <v>1</v>
      </c>
      <c r="H51" s="32">
        <v>215</v>
      </c>
      <c r="I51" s="32">
        <f t="shared" si="1"/>
        <v>215</v>
      </c>
      <c r="J51" s="32">
        <v>0</v>
      </c>
      <c r="K51" s="32">
        <f t="shared" si="0"/>
        <v>215</v>
      </c>
      <c r="L51" s="99"/>
      <c r="M51" s="73"/>
    </row>
    <row r="52" spans="2:13" ht="45.75">
      <c r="B52" s="72">
        <v>53</v>
      </c>
      <c r="C52" s="12" t="s">
        <v>326</v>
      </c>
      <c r="D52" s="116" t="s">
        <v>345</v>
      </c>
      <c r="E52" s="103">
        <v>2011</v>
      </c>
      <c r="F52" s="104">
        <v>212129</v>
      </c>
      <c r="G52" s="10">
        <v>1</v>
      </c>
      <c r="H52" s="32">
        <v>215</v>
      </c>
      <c r="I52" s="32">
        <f t="shared" si="1"/>
        <v>215</v>
      </c>
      <c r="J52" s="32">
        <v>0</v>
      </c>
      <c r="K52" s="32">
        <f t="shared" si="0"/>
        <v>215</v>
      </c>
      <c r="L52" s="99"/>
      <c r="M52" s="73"/>
    </row>
    <row r="53" spans="2:13" ht="45.75">
      <c r="B53" s="72">
        <v>54</v>
      </c>
      <c r="C53" s="12" t="s">
        <v>326</v>
      </c>
      <c r="D53" s="116" t="s">
        <v>345</v>
      </c>
      <c r="E53" s="103">
        <v>2011</v>
      </c>
      <c r="F53" s="104">
        <v>212129</v>
      </c>
      <c r="G53" s="10">
        <v>1</v>
      </c>
      <c r="H53" s="32">
        <v>215</v>
      </c>
      <c r="I53" s="32">
        <f t="shared" si="1"/>
        <v>215</v>
      </c>
      <c r="J53" s="32">
        <v>0</v>
      </c>
      <c r="K53" s="32">
        <f t="shared" si="0"/>
        <v>215</v>
      </c>
      <c r="L53" s="99"/>
      <c r="M53" s="73"/>
    </row>
    <row r="54" spans="2:13" ht="45.75">
      <c r="B54" s="72">
        <v>55</v>
      </c>
      <c r="C54" s="12" t="s">
        <v>326</v>
      </c>
      <c r="D54" s="116" t="s">
        <v>329</v>
      </c>
      <c r="E54" s="103">
        <v>2011</v>
      </c>
      <c r="F54" s="104">
        <v>907102</v>
      </c>
      <c r="G54" s="10">
        <v>1</v>
      </c>
      <c r="H54" s="32">
        <v>140</v>
      </c>
      <c r="I54" s="32">
        <f t="shared" si="1"/>
        <v>140</v>
      </c>
      <c r="J54" s="32">
        <v>0</v>
      </c>
      <c r="K54" s="32">
        <f t="shared" si="0"/>
        <v>140</v>
      </c>
      <c r="L54" s="99"/>
      <c r="M54" s="73"/>
    </row>
    <row r="55" spans="2:13" ht="45.75">
      <c r="B55" s="72">
        <v>56</v>
      </c>
      <c r="C55" s="12" t="s">
        <v>326</v>
      </c>
      <c r="D55" s="116" t="s">
        <v>329</v>
      </c>
      <c r="E55" s="103">
        <v>2011</v>
      </c>
      <c r="F55" s="104">
        <v>907102</v>
      </c>
      <c r="G55" s="10">
        <v>1</v>
      </c>
      <c r="H55" s="32">
        <v>140</v>
      </c>
      <c r="I55" s="32">
        <f t="shared" si="1"/>
        <v>140</v>
      </c>
      <c r="J55" s="32">
        <v>0</v>
      </c>
      <c r="K55" s="32">
        <f t="shared" si="0"/>
        <v>140</v>
      </c>
      <c r="L55" s="99"/>
      <c r="M55" s="73"/>
    </row>
    <row r="56" spans="2:13" ht="45.75">
      <c r="B56" s="72">
        <v>57</v>
      </c>
      <c r="C56" s="12" t="s">
        <v>326</v>
      </c>
      <c r="D56" s="116" t="s">
        <v>346</v>
      </c>
      <c r="E56" s="103">
        <v>2011</v>
      </c>
      <c r="F56" s="104">
        <v>212134</v>
      </c>
      <c r="G56" s="10">
        <v>1</v>
      </c>
      <c r="H56" s="32">
        <v>405</v>
      </c>
      <c r="I56" s="32">
        <f t="shared" si="1"/>
        <v>405</v>
      </c>
      <c r="J56" s="32">
        <v>0</v>
      </c>
      <c r="K56" s="32">
        <f t="shared" si="0"/>
        <v>405</v>
      </c>
      <c r="L56" s="99"/>
      <c r="M56" s="73"/>
    </row>
    <row r="57" spans="2:13" ht="45.75">
      <c r="B57" s="72">
        <v>58</v>
      </c>
      <c r="C57" s="12" t="s">
        <v>326</v>
      </c>
      <c r="D57" s="116" t="s">
        <v>346</v>
      </c>
      <c r="E57" s="103">
        <v>2011</v>
      </c>
      <c r="F57" s="104">
        <v>212134</v>
      </c>
      <c r="G57" s="10">
        <v>1</v>
      </c>
      <c r="H57" s="32">
        <v>405</v>
      </c>
      <c r="I57" s="32">
        <f t="shared" si="1"/>
        <v>405</v>
      </c>
      <c r="J57" s="32">
        <v>0</v>
      </c>
      <c r="K57" s="32">
        <f t="shared" si="0"/>
        <v>405</v>
      </c>
      <c r="L57" s="99"/>
      <c r="M57" s="73"/>
    </row>
    <row r="58" spans="2:13" ht="45.75">
      <c r="B58" s="72">
        <v>59</v>
      </c>
      <c r="C58" s="12" t="s">
        <v>326</v>
      </c>
      <c r="D58" s="116" t="s">
        <v>346</v>
      </c>
      <c r="E58" s="103">
        <v>2011</v>
      </c>
      <c r="F58" s="104">
        <v>212134</v>
      </c>
      <c r="G58" s="10">
        <v>1</v>
      </c>
      <c r="H58" s="32">
        <v>405</v>
      </c>
      <c r="I58" s="32">
        <f t="shared" si="1"/>
        <v>405</v>
      </c>
      <c r="J58" s="32">
        <v>0</v>
      </c>
      <c r="K58" s="32">
        <f t="shared" si="0"/>
        <v>405</v>
      </c>
      <c r="L58" s="99"/>
      <c r="M58" s="73"/>
    </row>
    <row r="59" spans="2:13" ht="45.75">
      <c r="B59" s="72">
        <v>60</v>
      </c>
      <c r="C59" s="12" t="s">
        <v>326</v>
      </c>
      <c r="D59" s="116" t="s">
        <v>344</v>
      </c>
      <c r="E59" s="103">
        <v>2011</v>
      </c>
      <c r="F59" s="104">
        <v>212126</v>
      </c>
      <c r="G59" s="10">
        <v>1</v>
      </c>
      <c r="H59" s="32">
        <v>200</v>
      </c>
      <c r="I59" s="32">
        <f t="shared" si="1"/>
        <v>200</v>
      </c>
      <c r="J59" s="32">
        <v>0</v>
      </c>
      <c r="K59" s="32">
        <f t="shared" si="0"/>
        <v>200</v>
      </c>
      <c r="L59" s="99"/>
      <c r="M59" s="73"/>
    </row>
    <row r="60" spans="2:13" ht="45.75">
      <c r="B60" s="72">
        <v>61</v>
      </c>
      <c r="C60" s="12" t="s">
        <v>326</v>
      </c>
      <c r="D60" s="116" t="s">
        <v>344</v>
      </c>
      <c r="E60" s="103">
        <v>2011</v>
      </c>
      <c r="F60" s="104" t="s">
        <v>363</v>
      </c>
      <c r="G60" s="10">
        <v>1</v>
      </c>
      <c r="H60" s="32">
        <v>260</v>
      </c>
      <c r="I60" s="32">
        <f t="shared" si="1"/>
        <v>260</v>
      </c>
      <c r="J60" s="32">
        <v>0</v>
      </c>
      <c r="K60" s="32">
        <f t="shared" si="0"/>
        <v>260</v>
      </c>
      <c r="L60" s="99"/>
      <c r="M60" s="73"/>
    </row>
    <row r="61" spans="2:13" ht="45.75">
      <c r="B61" s="72">
        <v>62</v>
      </c>
      <c r="C61" s="12" t="s">
        <v>326</v>
      </c>
      <c r="D61" s="116" t="s">
        <v>345</v>
      </c>
      <c r="E61" s="103">
        <v>2011</v>
      </c>
      <c r="F61" s="104">
        <v>212129</v>
      </c>
      <c r="G61" s="10">
        <v>1</v>
      </c>
      <c r="H61" s="32">
        <v>215</v>
      </c>
      <c r="I61" s="32">
        <f t="shared" si="1"/>
        <v>215</v>
      </c>
      <c r="J61" s="32">
        <v>0</v>
      </c>
      <c r="K61" s="32">
        <f t="shared" si="0"/>
        <v>215</v>
      </c>
      <c r="L61" s="99"/>
      <c r="M61" s="73"/>
    </row>
    <row r="62" spans="2:13" ht="45.75">
      <c r="B62" s="72">
        <v>67</v>
      </c>
      <c r="C62" s="12" t="s">
        <v>326</v>
      </c>
      <c r="D62" s="116" t="s">
        <v>350</v>
      </c>
      <c r="E62" s="103">
        <v>2011</v>
      </c>
      <c r="F62" s="104">
        <v>900853</v>
      </c>
      <c r="G62" s="10">
        <v>1</v>
      </c>
      <c r="H62" s="32">
        <v>455</v>
      </c>
      <c r="I62" s="32">
        <f t="shared" ref="I62:I115" si="2">G62*H62</f>
        <v>455</v>
      </c>
      <c r="J62" s="32">
        <v>0</v>
      </c>
      <c r="K62" s="32">
        <f t="shared" ref="K62:K115" si="3">I62-J62</f>
        <v>455</v>
      </c>
      <c r="L62" s="99"/>
      <c r="M62" s="73"/>
    </row>
    <row r="63" spans="2:13" ht="45.75">
      <c r="B63" s="72">
        <v>68</v>
      </c>
      <c r="C63" s="12" t="s">
        <v>326</v>
      </c>
      <c r="D63" s="116" t="s">
        <v>351</v>
      </c>
      <c r="E63" s="103">
        <v>2011</v>
      </c>
      <c r="F63" s="104">
        <v>903018</v>
      </c>
      <c r="G63" s="10">
        <v>1</v>
      </c>
      <c r="H63" s="32">
        <v>115</v>
      </c>
      <c r="I63" s="32">
        <f t="shared" si="2"/>
        <v>115</v>
      </c>
      <c r="J63" s="32">
        <v>0</v>
      </c>
      <c r="K63" s="32">
        <f t="shared" si="3"/>
        <v>115</v>
      </c>
      <c r="L63" s="99"/>
      <c r="M63" s="73"/>
    </row>
    <row r="64" spans="2:13" ht="45.75">
      <c r="B64" s="72">
        <v>69</v>
      </c>
      <c r="C64" s="12" t="s">
        <v>326</v>
      </c>
      <c r="D64" s="116" t="s">
        <v>351</v>
      </c>
      <c r="E64" s="103">
        <v>2011</v>
      </c>
      <c r="F64" s="104">
        <v>903018</v>
      </c>
      <c r="G64" s="10">
        <v>1</v>
      </c>
      <c r="H64" s="32">
        <v>115</v>
      </c>
      <c r="I64" s="32">
        <f t="shared" si="2"/>
        <v>115</v>
      </c>
      <c r="J64" s="32">
        <v>0</v>
      </c>
      <c r="K64" s="32">
        <f t="shared" si="3"/>
        <v>115</v>
      </c>
      <c r="L64" s="99"/>
      <c r="M64" s="73"/>
    </row>
    <row r="65" spans="2:13" ht="45.75">
      <c r="B65" s="72">
        <v>70</v>
      </c>
      <c r="C65" s="12" t="s">
        <v>326</v>
      </c>
      <c r="D65" s="116" t="s">
        <v>351</v>
      </c>
      <c r="E65" s="103">
        <v>2011</v>
      </c>
      <c r="F65" s="104">
        <v>903018</v>
      </c>
      <c r="G65" s="10">
        <v>1</v>
      </c>
      <c r="H65" s="32">
        <v>115</v>
      </c>
      <c r="I65" s="32">
        <f t="shared" si="2"/>
        <v>115</v>
      </c>
      <c r="J65" s="32">
        <v>0</v>
      </c>
      <c r="K65" s="32">
        <f t="shared" si="3"/>
        <v>115</v>
      </c>
      <c r="L65" s="99"/>
      <c r="M65" s="73"/>
    </row>
    <row r="66" spans="2:13" ht="45.75">
      <c r="B66" s="72">
        <v>71</v>
      </c>
      <c r="C66" s="12" t="s">
        <v>326</v>
      </c>
      <c r="D66" s="116" t="s">
        <v>351</v>
      </c>
      <c r="E66" s="103">
        <v>2011</v>
      </c>
      <c r="F66" s="104">
        <v>903018</v>
      </c>
      <c r="G66" s="10">
        <v>1</v>
      </c>
      <c r="H66" s="32">
        <v>115</v>
      </c>
      <c r="I66" s="32">
        <f t="shared" si="2"/>
        <v>115</v>
      </c>
      <c r="J66" s="32">
        <v>0</v>
      </c>
      <c r="K66" s="32">
        <f t="shared" si="3"/>
        <v>115</v>
      </c>
      <c r="L66" s="99"/>
      <c r="M66" s="73"/>
    </row>
    <row r="67" spans="2:13" ht="45.75">
      <c r="B67" s="72">
        <v>72</v>
      </c>
      <c r="C67" s="12" t="s">
        <v>326</v>
      </c>
      <c r="D67" s="116" t="s">
        <v>351</v>
      </c>
      <c r="E67" s="103">
        <v>2011</v>
      </c>
      <c r="F67" s="104">
        <v>903018</v>
      </c>
      <c r="G67" s="10">
        <v>1</v>
      </c>
      <c r="H67" s="32">
        <v>115</v>
      </c>
      <c r="I67" s="32">
        <f t="shared" si="2"/>
        <v>115</v>
      </c>
      <c r="J67" s="32">
        <v>0</v>
      </c>
      <c r="K67" s="32">
        <f t="shared" si="3"/>
        <v>115</v>
      </c>
      <c r="L67" s="99"/>
      <c r="M67" s="73"/>
    </row>
    <row r="68" spans="2:13" ht="45.75">
      <c r="B68" s="72">
        <v>73</v>
      </c>
      <c r="C68" s="12" t="s">
        <v>326</v>
      </c>
      <c r="D68" s="116" t="s">
        <v>351</v>
      </c>
      <c r="E68" s="103">
        <v>2011</v>
      </c>
      <c r="F68" s="104">
        <v>903018</v>
      </c>
      <c r="G68" s="10">
        <v>1</v>
      </c>
      <c r="H68" s="32">
        <v>115</v>
      </c>
      <c r="I68" s="32">
        <f t="shared" si="2"/>
        <v>115</v>
      </c>
      <c r="J68" s="32">
        <v>0</v>
      </c>
      <c r="K68" s="32">
        <f t="shared" si="3"/>
        <v>115</v>
      </c>
      <c r="L68" s="99"/>
      <c r="M68" s="73"/>
    </row>
    <row r="69" spans="2:13" ht="45.75">
      <c r="B69" s="72">
        <v>74</v>
      </c>
      <c r="C69" s="12" t="s">
        <v>326</v>
      </c>
      <c r="D69" s="116" t="s">
        <v>351</v>
      </c>
      <c r="E69" s="103">
        <v>2011</v>
      </c>
      <c r="F69" s="104">
        <v>903018</v>
      </c>
      <c r="G69" s="10">
        <v>1</v>
      </c>
      <c r="H69" s="32">
        <v>115</v>
      </c>
      <c r="I69" s="32">
        <f t="shared" si="2"/>
        <v>115</v>
      </c>
      <c r="J69" s="32">
        <v>0</v>
      </c>
      <c r="K69" s="32">
        <f t="shared" si="3"/>
        <v>115</v>
      </c>
      <c r="L69" s="99"/>
      <c r="M69" s="73"/>
    </row>
    <row r="70" spans="2:13" ht="45.75">
      <c r="B70" s="72">
        <v>75</v>
      </c>
      <c r="C70" s="12" t="s">
        <v>326</v>
      </c>
      <c r="D70" s="116" t="s">
        <v>351</v>
      </c>
      <c r="E70" s="103">
        <v>2011</v>
      </c>
      <c r="F70" s="104">
        <v>903018</v>
      </c>
      <c r="G70" s="10">
        <v>1</v>
      </c>
      <c r="H70" s="32">
        <v>115</v>
      </c>
      <c r="I70" s="32">
        <f t="shared" si="2"/>
        <v>115</v>
      </c>
      <c r="J70" s="32">
        <v>0</v>
      </c>
      <c r="K70" s="32">
        <f t="shared" si="3"/>
        <v>115</v>
      </c>
      <c r="L70" s="99"/>
      <c r="M70" s="73"/>
    </row>
    <row r="71" spans="2:13" ht="45.75">
      <c r="B71" s="72">
        <v>76</v>
      </c>
      <c r="C71" s="12" t="s">
        <v>326</v>
      </c>
      <c r="D71" s="116" t="s">
        <v>351</v>
      </c>
      <c r="E71" s="103">
        <v>2011</v>
      </c>
      <c r="F71" s="104">
        <v>903018</v>
      </c>
      <c r="G71" s="10">
        <v>1</v>
      </c>
      <c r="H71" s="32">
        <v>115</v>
      </c>
      <c r="I71" s="32">
        <f t="shared" si="2"/>
        <v>115</v>
      </c>
      <c r="J71" s="32">
        <v>0</v>
      </c>
      <c r="K71" s="32">
        <f t="shared" si="3"/>
        <v>115</v>
      </c>
      <c r="L71" s="99"/>
      <c r="M71" s="73"/>
    </row>
    <row r="72" spans="2:13" ht="45.75">
      <c r="B72" s="72">
        <v>77</v>
      </c>
      <c r="C72" s="12" t="s">
        <v>326</v>
      </c>
      <c r="D72" s="116" t="s">
        <v>351</v>
      </c>
      <c r="E72" s="103">
        <v>2011</v>
      </c>
      <c r="F72" s="104">
        <v>903018</v>
      </c>
      <c r="G72" s="10">
        <v>1</v>
      </c>
      <c r="H72" s="32">
        <v>115</v>
      </c>
      <c r="I72" s="32">
        <f t="shared" si="2"/>
        <v>115</v>
      </c>
      <c r="J72" s="32">
        <v>0</v>
      </c>
      <c r="K72" s="32">
        <f t="shared" si="3"/>
        <v>115</v>
      </c>
      <c r="L72" s="99"/>
      <c r="M72" s="73"/>
    </row>
    <row r="73" spans="2:13" ht="45.75">
      <c r="B73" s="72">
        <v>78</v>
      </c>
      <c r="C73" s="12" t="s">
        <v>326</v>
      </c>
      <c r="D73" s="116" t="s">
        <v>351</v>
      </c>
      <c r="E73" s="103">
        <v>2011</v>
      </c>
      <c r="F73" s="104">
        <v>903018</v>
      </c>
      <c r="G73" s="10">
        <v>1</v>
      </c>
      <c r="H73" s="32">
        <v>115</v>
      </c>
      <c r="I73" s="32">
        <f t="shared" si="2"/>
        <v>115</v>
      </c>
      <c r="J73" s="32">
        <v>0</v>
      </c>
      <c r="K73" s="32">
        <f t="shared" si="3"/>
        <v>115</v>
      </c>
      <c r="L73" s="99"/>
      <c r="M73" s="73"/>
    </row>
    <row r="74" spans="2:13" ht="45.75">
      <c r="B74" s="72">
        <v>79</v>
      </c>
      <c r="C74" s="12" t="s">
        <v>326</v>
      </c>
      <c r="D74" s="116" t="s">
        <v>351</v>
      </c>
      <c r="E74" s="103">
        <v>2011</v>
      </c>
      <c r="F74" s="104">
        <v>903018</v>
      </c>
      <c r="G74" s="10">
        <v>1</v>
      </c>
      <c r="H74" s="32">
        <v>115</v>
      </c>
      <c r="I74" s="32">
        <f t="shared" si="2"/>
        <v>115</v>
      </c>
      <c r="J74" s="32">
        <v>0</v>
      </c>
      <c r="K74" s="32">
        <f t="shared" si="3"/>
        <v>115</v>
      </c>
      <c r="L74" s="99"/>
      <c r="M74" s="73"/>
    </row>
    <row r="75" spans="2:13" ht="45.75">
      <c r="B75" s="72">
        <v>80</v>
      </c>
      <c r="C75" s="12" t="s">
        <v>326</v>
      </c>
      <c r="D75" s="116" t="s">
        <v>351</v>
      </c>
      <c r="E75" s="103">
        <v>2011</v>
      </c>
      <c r="F75" s="104">
        <v>903018</v>
      </c>
      <c r="G75" s="10">
        <v>1</v>
      </c>
      <c r="H75" s="32">
        <v>115</v>
      </c>
      <c r="I75" s="32">
        <f t="shared" si="2"/>
        <v>115</v>
      </c>
      <c r="J75" s="32">
        <v>0</v>
      </c>
      <c r="K75" s="32">
        <f t="shared" si="3"/>
        <v>115</v>
      </c>
      <c r="L75" s="99"/>
      <c r="M75" s="73"/>
    </row>
    <row r="76" spans="2:13" ht="45.75">
      <c r="B76" s="72">
        <v>81</v>
      </c>
      <c r="C76" s="12" t="s">
        <v>326</v>
      </c>
      <c r="D76" s="116" t="s">
        <v>351</v>
      </c>
      <c r="E76" s="103">
        <v>2011</v>
      </c>
      <c r="F76" s="104">
        <v>903018</v>
      </c>
      <c r="G76" s="10">
        <v>1</v>
      </c>
      <c r="H76" s="32">
        <v>115</v>
      </c>
      <c r="I76" s="32">
        <f t="shared" si="2"/>
        <v>115</v>
      </c>
      <c r="J76" s="32">
        <v>0</v>
      </c>
      <c r="K76" s="32">
        <f t="shared" si="3"/>
        <v>115</v>
      </c>
      <c r="L76" s="99"/>
      <c r="M76" s="73"/>
    </row>
    <row r="77" spans="2:13" ht="45.75">
      <c r="B77" s="72">
        <v>82</v>
      </c>
      <c r="C77" s="12" t="s">
        <v>326</v>
      </c>
      <c r="D77" s="116" t="s">
        <v>351</v>
      </c>
      <c r="E77" s="103">
        <v>2011</v>
      </c>
      <c r="F77" s="104">
        <v>903018</v>
      </c>
      <c r="G77" s="10">
        <v>1</v>
      </c>
      <c r="H77" s="32">
        <v>115</v>
      </c>
      <c r="I77" s="32">
        <f t="shared" si="2"/>
        <v>115</v>
      </c>
      <c r="J77" s="32">
        <v>0</v>
      </c>
      <c r="K77" s="32">
        <f t="shared" si="3"/>
        <v>115</v>
      </c>
      <c r="L77" s="99"/>
      <c r="M77" s="73"/>
    </row>
    <row r="78" spans="2:13" ht="45.75">
      <c r="B78" s="72">
        <v>83</v>
      </c>
      <c r="C78" s="12" t="s">
        <v>326</v>
      </c>
      <c r="D78" s="116" t="s">
        <v>351</v>
      </c>
      <c r="E78" s="103">
        <v>2011</v>
      </c>
      <c r="F78" s="104">
        <v>903018</v>
      </c>
      <c r="G78" s="10">
        <v>1</v>
      </c>
      <c r="H78" s="32">
        <v>115</v>
      </c>
      <c r="I78" s="32">
        <f t="shared" si="2"/>
        <v>115</v>
      </c>
      <c r="J78" s="32">
        <v>0</v>
      </c>
      <c r="K78" s="32">
        <f t="shared" si="3"/>
        <v>115</v>
      </c>
      <c r="L78" s="99"/>
      <c r="M78" s="73"/>
    </row>
    <row r="79" spans="2:13" ht="45.75">
      <c r="B79" s="72">
        <v>84</v>
      </c>
      <c r="C79" s="12" t="s">
        <v>326</v>
      </c>
      <c r="D79" s="116" t="s">
        <v>351</v>
      </c>
      <c r="E79" s="103">
        <v>2011</v>
      </c>
      <c r="F79" s="104">
        <v>903018</v>
      </c>
      <c r="G79" s="10">
        <v>1</v>
      </c>
      <c r="H79" s="32">
        <v>115</v>
      </c>
      <c r="I79" s="32">
        <f t="shared" si="2"/>
        <v>115</v>
      </c>
      <c r="J79" s="32">
        <v>0</v>
      </c>
      <c r="K79" s="32">
        <f t="shared" si="3"/>
        <v>115</v>
      </c>
      <c r="L79" s="99"/>
      <c r="M79" s="73"/>
    </row>
    <row r="80" spans="2:13" ht="45.75">
      <c r="B80" s="72">
        <v>85</v>
      </c>
      <c r="C80" s="12" t="s">
        <v>326</v>
      </c>
      <c r="D80" s="116" t="s">
        <v>351</v>
      </c>
      <c r="E80" s="103">
        <v>2011</v>
      </c>
      <c r="F80" s="104">
        <v>903018</v>
      </c>
      <c r="G80" s="10">
        <v>1</v>
      </c>
      <c r="H80" s="32">
        <v>115</v>
      </c>
      <c r="I80" s="32">
        <f t="shared" si="2"/>
        <v>115</v>
      </c>
      <c r="J80" s="32">
        <v>0</v>
      </c>
      <c r="K80" s="32">
        <f t="shared" si="3"/>
        <v>115</v>
      </c>
      <c r="L80" s="99"/>
      <c r="M80" s="73"/>
    </row>
    <row r="81" spans="2:13" ht="45.75">
      <c r="B81" s="72">
        <v>86</v>
      </c>
      <c r="C81" s="12" t="s">
        <v>326</v>
      </c>
      <c r="D81" s="116" t="s">
        <v>345</v>
      </c>
      <c r="E81" s="103">
        <v>2011</v>
      </c>
      <c r="F81" s="104">
        <v>212129</v>
      </c>
      <c r="G81" s="10">
        <v>1</v>
      </c>
      <c r="H81" s="32">
        <v>215</v>
      </c>
      <c r="I81" s="32">
        <f t="shared" si="2"/>
        <v>215</v>
      </c>
      <c r="J81" s="32">
        <v>0</v>
      </c>
      <c r="K81" s="32">
        <f t="shared" si="3"/>
        <v>215</v>
      </c>
      <c r="L81" s="99"/>
      <c r="M81" s="73"/>
    </row>
    <row r="82" spans="2:13" ht="45.75">
      <c r="B82" s="72">
        <v>87</v>
      </c>
      <c r="C82" s="12" t="s">
        <v>326</v>
      </c>
      <c r="D82" s="116" t="s">
        <v>344</v>
      </c>
      <c r="E82" s="103">
        <v>2011</v>
      </c>
      <c r="F82" s="104" t="s">
        <v>363</v>
      </c>
      <c r="G82" s="10">
        <v>1</v>
      </c>
      <c r="H82" s="32">
        <v>260</v>
      </c>
      <c r="I82" s="32">
        <f t="shared" si="2"/>
        <v>260</v>
      </c>
      <c r="J82" s="32">
        <v>0</v>
      </c>
      <c r="K82" s="32">
        <f t="shared" si="3"/>
        <v>260</v>
      </c>
      <c r="L82" s="99"/>
      <c r="M82" s="73"/>
    </row>
    <row r="83" spans="2:13" ht="45.75">
      <c r="B83" s="72">
        <v>88</v>
      </c>
      <c r="C83" s="12" t="s">
        <v>326</v>
      </c>
      <c r="D83" s="116" t="s">
        <v>344</v>
      </c>
      <c r="E83" s="103">
        <v>2011</v>
      </c>
      <c r="F83" s="104">
        <v>212126</v>
      </c>
      <c r="G83" s="10">
        <v>1</v>
      </c>
      <c r="H83" s="32">
        <v>200</v>
      </c>
      <c r="I83" s="32">
        <f t="shared" si="2"/>
        <v>200</v>
      </c>
      <c r="J83" s="32">
        <v>0</v>
      </c>
      <c r="K83" s="32">
        <f t="shared" si="3"/>
        <v>200</v>
      </c>
      <c r="L83" s="99"/>
      <c r="M83" s="73"/>
    </row>
    <row r="84" spans="2:13" ht="45.75">
      <c r="B84" s="72">
        <v>89</v>
      </c>
      <c r="C84" s="12" t="s">
        <v>326</v>
      </c>
      <c r="D84" s="116" t="s">
        <v>346</v>
      </c>
      <c r="E84" s="103">
        <v>2011</v>
      </c>
      <c r="F84" s="104">
        <v>212134</v>
      </c>
      <c r="G84" s="10">
        <v>1</v>
      </c>
      <c r="H84" s="32">
        <v>405</v>
      </c>
      <c r="I84" s="32">
        <f t="shared" si="2"/>
        <v>405</v>
      </c>
      <c r="J84" s="32">
        <v>0</v>
      </c>
      <c r="K84" s="32">
        <f t="shared" si="3"/>
        <v>405</v>
      </c>
      <c r="L84" s="99"/>
      <c r="M84" s="73"/>
    </row>
    <row r="85" spans="2:13" ht="45.75">
      <c r="B85" s="72">
        <v>90</v>
      </c>
      <c r="C85" s="12" t="s">
        <v>326</v>
      </c>
      <c r="D85" s="116" t="s">
        <v>346</v>
      </c>
      <c r="E85" s="103">
        <v>2011</v>
      </c>
      <c r="F85" s="104">
        <v>212134</v>
      </c>
      <c r="G85" s="10">
        <v>1</v>
      </c>
      <c r="H85" s="32">
        <v>405</v>
      </c>
      <c r="I85" s="32">
        <f t="shared" si="2"/>
        <v>405</v>
      </c>
      <c r="J85" s="32">
        <v>0</v>
      </c>
      <c r="K85" s="32">
        <f t="shared" si="3"/>
        <v>405</v>
      </c>
      <c r="L85" s="99"/>
      <c r="M85" s="73"/>
    </row>
    <row r="86" spans="2:13" ht="45.75">
      <c r="B86" s="72">
        <v>91</v>
      </c>
      <c r="C86" s="12" t="s">
        <v>326</v>
      </c>
      <c r="D86" s="116" t="s">
        <v>344</v>
      </c>
      <c r="E86" s="103">
        <v>2011</v>
      </c>
      <c r="F86" s="104">
        <v>212126</v>
      </c>
      <c r="G86" s="10">
        <v>1</v>
      </c>
      <c r="H86" s="32">
        <v>200</v>
      </c>
      <c r="I86" s="32">
        <f t="shared" si="2"/>
        <v>200</v>
      </c>
      <c r="J86" s="32">
        <v>0</v>
      </c>
      <c r="K86" s="32">
        <f t="shared" si="3"/>
        <v>200</v>
      </c>
      <c r="L86" s="99"/>
      <c r="M86" s="73"/>
    </row>
    <row r="87" spans="2:13" ht="45.75">
      <c r="B87" s="72">
        <v>92</v>
      </c>
      <c r="C87" s="12" t="s">
        <v>326</v>
      </c>
      <c r="D87" s="116" t="s">
        <v>344</v>
      </c>
      <c r="E87" s="103">
        <v>2011</v>
      </c>
      <c r="F87" s="104">
        <v>212126</v>
      </c>
      <c r="G87" s="10">
        <v>1</v>
      </c>
      <c r="H87" s="32">
        <v>200</v>
      </c>
      <c r="I87" s="32">
        <f t="shared" si="2"/>
        <v>200</v>
      </c>
      <c r="J87" s="32">
        <v>0</v>
      </c>
      <c r="K87" s="32">
        <f t="shared" si="3"/>
        <v>200</v>
      </c>
      <c r="L87" s="99"/>
      <c r="M87" s="73"/>
    </row>
    <row r="88" spans="2:13" ht="45.75">
      <c r="B88" s="72">
        <v>93</v>
      </c>
      <c r="C88" s="12" t="s">
        <v>326</v>
      </c>
      <c r="D88" s="116" t="s">
        <v>344</v>
      </c>
      <c r="E88" s="103">
        <v>2011</v>
      </c>
      <c r="F88" s="104" t="s">
        <v>363</v>
      </c>
      <c r="G88" s="10">
        <v>1</v>
      </c>
      <c r="H88" s="32">
        <v>260</v>
      </c>
      <c r="I88" s="32">
        <f t="shared" si="2"/>
        <v>260</v>
      </c>
      <c r="J88" s="32">
        <v>0</v>
      </c>
      <c r="K88" s="32">
        <f t="shared" si="3"/>
        <v>260</v>
      </c>
      <c r="L88" s="99"/>
      <c r="M88" s="73"/>
    </row>
    <row r="89" spans="2:13" ht="45.75">
      <c r="B89" s="72">
        <v>94</v>
      </c>
      <c r="C89" s="12" t="s">
        <v>326</v>
      </c>
      <c r="D89" s="116" t="s">
        <v>344</v>
      </c>
      <c r="E89" s="103">
        <v>2011</v>
      </c>
      <c r="F89" s="104" t="s">
        <v>363</v>
      </c>
      <c r="G89" s="10">
        <v>1</v>
      </c>
      <c r="H89" s="32">
        <v>260</v>
      </c>
      <c r="I89" s="32">
        <f t="shared" si="2"/>
        <v>260</v>
      </c>
      <c r="J89" s="32">
        <v>0</v>
      </c>
      <c r="K89" s="32">
        <f t="shared" si="3"/>
        <v>260</v>
      </c>
      <c r="L89" s="99"/>
      <c r="M89" s="73"/>
    </row>
    <row r="90" spans="2:13" ht="45.75">
      <c r="B90" s="72">
        <v>95</v>
      </c>
      <c r="C90" s="12" t="s">
        <v>326</v>
      </c>
      <c r="D90" s="116" t="s">
        <v>345</v>
      </c>
      <c r="E90" s="103">
        <v>2011</v>
      </c>
      <c r="F90" s="104">
        <v>212129</v>
      </c>
      <c r="G90" s="10">
        <v>1</v>
      </c>
      <c r="H90" s="32">
        <v>215</v>
      </c>
      <c r="I90" s="32">
        <f t="shared" si="2"/>
        <v>215</v>
      </c>
      <c r="J90" s="32">
        <v>0</v>
      </c>
      <c r="K90" s="32">
        <f t="shared" si="3"/>
        <v>215</v>
      </c>
      <c r="L90" s="99"/>
      <c r="M90" s="73"/>
    </row>
    <row r="91" spans="2:13" ht="45.75">
      <c r="B91" s="72">
        <v>96</v>
      </c>
      <c r="C91" s="12" t="s">
        <v>326</v>
      </c>
      <c r="D91" s="116" t="s">
        <v>345</v>
      </c>
      <c r="E91" s="103">
        <v>2011</v>
      </c>
      <c r="F91" s="104">
        <v>212129</v>
      </c>
      <c r="G91" s="10">
        <v>1</v>
      </c>
      <c r="H91" s="32">
        <v>215</v>
      </c>
      <c r="I91" s="32">
        <f t="shared" si="2"/>
        <v>215</v>
      </c>
      <c r="J91" s="32">
        <v>0</v>
      </c>
      <c r="K91" s="32">
        <f t="shared" si="3"/>
        <v>215</v>
      </c>
      <c r="L91" s="99"/>
      <c r="M91" s="73"/>
    </row>
    <row r="92" spans="2:13" ht="45.75">
      <c r="B92" s="72">
        <v>97</v>
      </c>
      <c r="C92" s="12" t="s">
        <v>326</v>
      </c>
      <c r="D92" s="116" t="s">
        <v>329</v>
      </c>
      <c r="E92" s="103">
        <v>2011</v>
      </c>
      <c r="F92" s="104">
        <v>907102</v>
      </c>
      <c r="G92" s="10">
        <v>1</v>
      </c>
      <c r="H92" s="32">
        <v>140</v>
      </c>
      <c r="I92" s="32">
        <f t="shared" si="2"/>
        <v>140</v>
      </c>
      <c r="J92" s="32">
        <v>0</v>
      </c>
      <c r="K92" s="32">
        <f t="shared" si="3"/>
        <v>140</v>
      </c>
      <c r="L92" s="99"/>
      <c r="M92" s="73"/>
    </row>
    <row r="93" spans="2:13" ht="45.75">
      <c r="B93" s="72">
        <v>98</v>
      </c>
      <c r="C93" s="12" t="s">
        <v>326</v>
      </c>
      <c r="D93" s="116" t="s">
        <v>329</v>
      </c>
      <c r="E93" s="103">
        <v>2011</v>
      </c>
      <c r="F93" s="104">
        <v>907102</v>
      </c>
      <c r="G93" s="10">
        <v>1</v>
      </c>
      <c r="H93" s="32">
        <v>140</v>
      </c>
      <c r="I93" s="32">
        <f t="shared" si="2"/>
        <v>140</v>
      </c>
      <c r="J93" s="32">
        <v>0</v>
      </c>
      <c r="K93" s="32">
        <f t="shared" si="3"/>
        <v>140</v>
      </c>
      <c r="L93" s="99"/>
      <c r="M93" s="73"/>
    </row>
    <row r="94" spans="2:13" ht="45.75">
      <c r="B94" s="72">
        <v>99</v>
      </c>
      <c r="C94" s="12" t="s">
        <v>326</v>
      </c>
      <c r="D94" s="116" t="s">
        <v>352</v>
      </c>
      <c r="E94" s="103">
        <v>2011</v>
      </c>
      <c r="F94" s="104" t="s">
        <v>366</v>
      </c>
      <c r="G94" s="10">
        <v>1</v>
      </c>
      <c r="H94" s="32">
        <v>440.88</v>
      </c>
      <c r="I94" s="32">
        <f t="shared" si="2"/>
        <v>440.88</v>
      </c>
      <c r="J94" s="32">
        <v>0</v>
      </c>
      <c r="K94" s="32">
        <f t="shared" si="3"/>
        <v>440.88</v>
      </c>
      <c r="L94" s="99"/>
      <c r="M94" s="73"/>
    </row>
    <row r="95" spans="2:13" ht="45.75">
      <c r="B95" s="72">
        <v>100</v>
      </c>
      <c r="C95" s="12" t="s">
        <v>326</v>
      </c>
      <c r="D95" s="116" t="s">
        <v>346</v>
      </c>
      <c r="E95" s="103">
        <v>2011</v>
      </c>
      <c r="F95" s="104">
        <v>212134</v>
      </c>
      <c r="G95" s="10">
        <v>1</v>
      </c>
      <c r="H95" s="32">
        <v>405</v>
      </c>
      <c r="I95" s="32">
        <f t="shared" si="2"/>
        <v>405</v>
      </c>
      <c r="J95" s="32">
        <v>0</v>
      </c>
      <c r="K95" s="32">
        <f t="shared" si="3"/>
        <v>405</v>
      </c>
      <c r="L95" s="99"/>
      <c r="M95" s="73"/>
    </row>
    <row r="96" spans="2:13" ht="45.75">
      <c r="B96" s="72">
        <v>101</v>
      </c>
      <c r="C96" s="12" t="s">
        <v>326</v>
      </c>
      <c r="D96" s="116" t="s">
        <v>346</v>
      </c>
      <c r="E96" s="103">
        <v>2011</v>
      </c>
      <c r="F96" s="104">
        <v>212134</v>
      </c>
      <c r="G96" s="10">
        <v>1</v>
      </c>
      <c r="H96" s="32">
        <v>405</v>
      </c>
      <c r="I96" s="32">
        <f t="shared" si="2"/>
        <v>405</v>
      </c>
      <c r="J96" s="32">
        <v>0</v>
      </c>
      <c r="K96" s="32">
        <f t="shared" si="3"/>
        <v>405</v>
      </c>
      <c r="L96" s="99"/>
      <c r="M96" s="73"/>
    </row>
    <row r="97" spans="2:13" ht="45.75">
      <c r="B97" s="72">
        <v>102</v>
      </c>
      <c r="C97" s="12" t="s">
        <v>326</v>
      </c>
      <c r="D97" s="116" t="s">
        <v>344</v>
      </c>
      <c r="E97" s="103">
        <v>2011</v>
      </c>
      <c r="F97" s="104">
        <v>212126</v>
      </c>
      <c r="G97" s="10">
        <v>1</v>
      </c>
      <c r="H97" s="32">
        <v>200</v>
      </c>
      <c r="I97" s="32">
        <f t="shared" si="2"/>
        <v>200</v>
      </c>
      <c r="J97" s="32">
        <v>0</v>
      </c>
      <c r="K97" s="32">
        <f t="shared" si="3"/>
        <v>200</v>
      </c>
      <c r="L97" s="99"/>
      <c r="M97" s="73"/>
    </row>
    <row r="98" spans="2:13" ht="45.75">
      <c r="B98" s="72">
        <v>103</v>
      </c>
      <c r="C98" s="12" t="s">
        <v>326</v>
      </c>
      <c r="D98" s="116" t="s">
        <v>344</v>
      </c>
      <c r="E98" s="103">
        <v>2011</v>
      </c>
      <c r="F98" s="104">
        <v>212126</v>
      </c>
      <c r="G98" s="10">
        <v>1</v>
      </c>
      <c r="H98" s="32">
        <v>200</v>
      </c>
      <c r="I98" s="32">
        <f t="shared" si="2"/>
        <v>200</v>
      </c>
      <c r="J98" s="32">
        <v>0</v>
      </c>
      <c r="K98" s="32">
        <f t="shared" si="3"/>
        <v>200</v>
      </c>
      <c r="L98" s="99"/>
      <c r="M98" s="73"/>
    </row>
    <row r="99" spans="2:13" ht="45.75">
      <c r="B99" s="72">
        <v>104</v>
      </c>
      <c r="C99" s="12" t="s">
        <v>326</v>
      </c>
      <c r="D99" s="116" t="s">
        <v>344</v>
      </c>
      <c r="E99" s="103">
        <v>2011</v>
      </c>
      <c r="F99" s="104" t="s">
        <v>363</v>
      </c>
      <c r="G99" s="10">
        <v>1</v>
      </c>
      <c r="H99" s="32">
        <v>260</v>
      </c>
      <c r="I99" s="32">
        <f t="shared" si="2"/>
        <v>260</v>
      </c>
      <c r="J99" s="32">
        <v>0</v>
      </c>
      <c r="K99" s="32">
        <f t="shared" si="3"/>
        <v>260</v>
      </c>
      <c r="L99" s="99"/>
      <c r="M99" s="73"/>
    </row>
    <row r="100" spans="2:13" ht="45.75">
      <c r="B100" s="72">
        <v>105</v>
      </c>
      <c r="C100" s="12" t="s">
        <v>326</v>
      </c>
      <c r="D100" s="116" t="s">
        <v>344</v>
      </c>
      <c r="E100" s="103">
        <v>2011</v>
      </c>
      <c r="F100" s="104" t="s">
        <v>363</v>
      </c>
      <c r="G100" s="10">
        <v>1</v>
      </c>
      <c r="H100" s="32">
        <v>260</v>
      </c>
      <c r="I100" s="32">
        <f t="shared" si="2"/>
        <v>260</v>
      </c>
      <c r="J100" s="32">
        <v>0</v>
      </c>
      <c r="K100" s="32">
        <f t="shared" si="3"/>
        <v>260</v>
      </c>
      <c r="L100" s="99"/>
      <c r="M100" s="73"/>
    </row>
    <row r="101" spans="2:13" ht="45.75">
      <c r="B101" s="72">
        <v>106</v>
      </c>
      <c r="C101" s="12" t="s">
        <v>326</v>
      </c>
      <c r="D101" s="116" t="s">
        <v>345</v>
      </c>
      <c r="E101" s="103">
        <v>2011</v>
      </c>
      <c r="F101" s="104">
        <v>212129</v>
      </c>
      <c r="G101" s="10">
        <v>1</v>
      </c>
      <c r="H101" s="32">
        <v>215</v>
      </c>
      <c r="I101" s="32">
        <f t="shared" si="2"/>
        <v>215</v>
      </c>
      <c r="J101" s="32">
        <v>0</v>
      </c>
      <c r="K101" s="32">
        <f t="shared" si="3"/>
        <v>215</v>
      </c>
      <c r="L101" s="99"/>
      <c r="M101" s="73"/>
    </row>
    <row r="102" spans="2:13" ht="45.75">
      <c r="B102" s="72">
        <v>107</v>
      </c>
      <c r="C102" s="12" t="s">
        <v>326</v>
      </c>
      <c r="D102" s="116" t="s">
        <v>345</v>
      </c>
      <c r="E102" s="103">
        <v>2011</v>
      </c>
      <c r="F102" s="104">
        <v>212129</v>
      </c>
      <c r="G102" s="10">
        <v>1</v>
      </c>
      <c r="H102" s="32">
        <v>215</v>
      </c>
      <c r="I102" s="32">
        <f t="shared" si="2"/>
        <v>215</v>
      </c>
      <c r="J102" s="32">
        <v>0</v>
      </c>
      <c r="K102" s="32">
        <f t="shared" si="3"/>
        <v>215</v>
      </c>
      <c r="L102" s="99"/>
      <c r="M102" s="73"/>
    </row>
    <row r="103" spans="2:13" ht="45.75">
      <c r="B103" s="72">
        <v>108</v>
      </c>
      <c r="C103" s="12" t="s">
        <v>326</v>
      </c>
      <c r="D103" s="116" t="s">
        <v>329</v>
      </c>
      <c r="E103" s="103">
        <v>2011</v>
      </c>
      <c r="F103" s="104">
        <v>907102</v>
      </c>
      <c r="G103" s="10">
        <v>1</v>
      </c>
      <c r="H103" s="32">
        <v>140</v>
      </c>
      <c r="I103" s="32">
        <f t="shared" si="2"/>
        <v>140</v>
      </c>
      <c r="J103" s="32">
        <v>0</v>
      </c>
      <c r="K103" s="32">
        <f t="shared" si="3"/>
        <v>140</v>
      </c>
      <c r="L103" s="99"/>
      <c r="M103" s="73"/>
    </row>
    <row r="104" spans="2:13" ht="45.75">
      <c r="B104" s="72">
        <v>109</v>
      </c>
      <c r="C104" s="12" t="s">
        <v>326</v>
      </c>
      <c r="D104" s="116" t="s">
        <v>329</v>
      </c>
      <c r="E104" s="103">
        <v>2011</v>
      </c>
      <c r="F104" s="104">
        <v>907102</v>
      </c>
      <c r="G104" s="10">
        <v>1</v>
      </c>
      <c r="H104" s="32">
        <v>140</v>
      </c>
      <c r="I104" s="32">
        <f t="shared" si="2"/>
        <v>140</v>
      </c>
      <c r="J104" s="32">
        <v>0</v>
      </c>
      <c r="K104" s="32">
        <f t="shared" si="3"/>
        <v>140</v>
      </c>
      <c r="L104" s="99"/>
      <c r="M104" s="73"/>
    </row>
    <row r="105" spans="2:13" ht="45.75">
      <c r="B105" s="72">
        <v>110</v>
      </c>
      <c r="C105" s="12" t="s">
        <v>326</v>
      </c>
      <c r="D105" s="116" t="s">
        <v>352</v>
      </c>
      <c r="E105" s="103">
        <v>2011</v>
      </c>
      <c r="F105" s="104" t="s">
        <v>366</v>
      </c>
      <c r="G105" s="10">
        <v>1</v>
      </c>
      <c r="H105" s="32">
        <v>440.88</v>
      </c>
      <c r="I105" s="32">
        <f t="shared" si="2"/>
        <v>440.88</v>
      </c>
      <c r="J105" s="32">
        <v>0</v>
      </c>
      <c r="K105" s="32">
        <f t="shared" si="3"/>
        <v>440.88</v>
      </c>
      <c r="L105" s="99"/>
      <c r="M105" s="73"/>
    </row>
    <row r="106" spans="2:13" ht="45.75">
      <c r="B106" s="72">
        <v>111</v>
      </c>
      <c r="C106" s="12" t="s">
        <v>326</v>
      </c>
      <c r="D106" s="116" t="s">
        <v>344</v>
      </c>
      <c r="E106" s="103">
        <v>2011</v>
      </c>
      <c r="F106" s="104">
        <v>212126</v>
      </c>
      <c r="G106" s="10">
        <v>1</v>
      </c>
      <c r="H106" s="32">
        <v>200</v>
      </c>
      <c r="I106" s="32">
        <f t="shared" si="2"/>
        <v>200</v>
      </c>
      <c r="J106" s="32">
        <v>0</v>
      </c>
      <c r="K106" s="32">
        <f t="shared" si="3"/>
        <v>200</v>
      </c>
      <c r="L106" s="99"/>
      <c r="M106" s="73"/>
    </row>
    <row r="107" spans="2:13" ht="45.75">
      <c r="B107" s="72">
        <v>112</v>
      </c>
      <c r="C107" s="12" t="s">
        <v>326</v>
      </c>
      <c r="D107" s="116" t="s">
        <v>344</v>
      </c>
      <c r="E107" s="103">
        <v>2011</v>
      </c>
      <c r="F107" s="104">
        <v>212126</v>
      </c>
      <c r="G107" s="10">
        <v>1</v>
      </c>
      <c r="H107" s="32">
        <v>200</v>
      </c>
      <c r="I107" s="32">
        <f t="shared" si="2"/>
        <v>200</v>
      </c>
      <c r="J107" s="32">
        <v>0</v>
      </c>
      <c r="K107" s="32">
        <f t="shared" si="3"/>
        <v>200</v>
      </c>
      <c r="L107" s="99"/>
      <c r="M107" s="73"/>
    </row>
    <row r="108" spans="2:13" ht="45.75">
      <c r="B108" s="72">
        <v>113</v>
      </c>
      <c r="C108" s="12" t="s">
        <v>326</v>
      </c>
      <c r="D108" s="116" t="s">
        <v>344</v>
      </c>
      <c r="E108" s="103">
        <v>2011</v>
      </c>
      <c r="F108" s="104">
        <v>212126</v>
      </c>
      <c r="G108" s="10">
        <v>1</v>
      </c>
      <c r="H108" s="32">
        <v>200</v>
      </c>
      <c r="I108" s="32">
        <f t="shared" si="2"/>
        <v>200</v>
      </c>
      <c r="J108" s="32">
        <v>0</v>
      </c>
      <c r="K108" s="32">
        <f t="shared" si="3"/>
        <v>200</v>
      </c>
      <c r="L108" s="99"/>
      <c r="M108" s="73"/>
    </row>
    <row r="109" spans="2:13" ht="45.75">
      <c r="B109" s="72">
        <v>114</v>
      </c>
      <c r="C109" s="12" t="s">
        <v>326</v>
      </c>
      <c r="D109" s="116" t="s">
        <v>344</v>
      </c>
      <c r="E109" s="103">
        <v>2011</v>
      </c>
      <c r="F109" s="104" t="s">
        <v>363</v>
      </c>
      <c r="G109" s="10">
        <v>1</v>
      </c>
      <c r="H109" s="32">
        <v>260</v>
      </c>
      <c r="I109" s="32">
        <f t="shared" si="2"/>
        <v>260</v>
      </c>
      <c r="J109" s="32">
        <v>0</v>
      </c>
      <c r="K109" s="32">
        <f t="shared" si="3"/>
        <v>260</v>
      </c>
      <c r="L109" s="99"/>
      <c r="M109" s="73"/>
    </row>
    <row r="110" spans="2:13" ht="45.75">
      <c r="B110" s="72">
        <v>115</v>
      </c>
      <c r="C110" s="12" t="s">
        <v>326</v>
      </c>
      <c r="D110" s="116" t="s">
        <v>344</v>
      </c>
      <c r="E110" s="103">
        <v>2011</v>
      </c>
      <c r="F110" s="104" t="s">
        <v>363</v>
      </c>
      <c r="G110" s="10">
        <v>1</v>
      </c>
      <c r="H110" s="32">
        <v>260</v>
      </c>
      <c r="I110" s="32">
        <f t="shared" si="2"/>
        <v>260</v>
      </c>
      <c r="J110" s="32">
        <v>0</v>
      </c>
      <c r="K110" s="32">
        <f t="shared" si="3"/>
        <v>260</v>
      </c>
      <c r="L110" s="99"/>
      <c r="M110" s="73"/>
    </row>
    <row r="111" spans="2:13" ht="45.75">
      <c r="B111" s="72">
        <v>116</v>
      </c>
      <c r="C111" s="12" t="s">
        <v>326</v>
      </c>
      <c r="D111" s="116" t="s">
        <v>344</v>
      </c>
      <c r="E111" s="103">
        <v>2011</v>
      </c>
      <c r="F111" s="104" t="s">
        <v>363</v>
      </c>
      <c r="G111" s="10">
        <v>1</v>
      </c>
      <c r="H111" s="32">
        <v>260</v>
      </c>
      <c r="I111" s="32">
        <f t="shared" si="2"/>
        <v>260</v>
      </c>
      <c r="J111" s="32">
        <v>0</v>
      </c>
      <c r="K111" s="32">
        <f t="shared" si="3"/>
        <v>260</v>
      </c>
      <c r="L111" s="99"/>
      <c r="M111" s="73"/>
    </row>
    <row r="112" spans="2:13" ht="45.75">
      <c r="B112" s="72">
        <v>117</v>
      </c>
      <c r="C112" s="12" t="s">
        <v>326</v>
      </c>
      <c r="D112" s="116" t="s">
        <v>345</v>
      </c>
      <c r="E112" s="103">
        <v>2011</v>
      </c>
      <c r="F112" s="104">
        <v>212129</v>
      </c>
      <c r="G112" s="10">
        <v>1</v>
      </c>
      <c r="H112" s="32">
        <v>215</v>
      </c>
      <c r="I112" s="32">
        <f t="shared" si="2"/>
        <v>215</v>
      </c>
      <c r="J112" s="32">
        <v>0</v>
      </c>
      <c r="K112" s="32">
        <f t="shared" si="3"/>
        <v>215</v>
      </c>
      <c r="L112" s="99"/>
      <c r="M112" s="73"/>
    </row>
    <row r="113" spans="2:13" ht="45.75">
      <c r="B113" s="72">
        <v>118</v>
      </c>
      <c r="C113" s="12" t="s">
        <v>326</v>
      </c>
      <c r="D113" s="116" t="s">
        <v>345</v>
      </c>
      <c r="E113" s="103">
        <v>2011</v>
      </c>
      <c r="F113" s="104">
        <v>212129</v>
      </c>
      <c r="G113" s="10">
        <v>1</v>
      </c>
      <c r="H113" s="32">
        <v>215</v>
      </c>
      <c r="I113" s="32">
        <f t="shared" si="2"/>
        <v>215</v>
      </c>
      <c r="J113" s="32">
        <v>0</v>
      </c>
      <c r="K113" s="32">
        <f t="shared" si="3"/>
        <v>215</v>
      </c>
      <c r="L113" s="99"/>
      <c r="M113" s="73"/>
    </row>
    <row r="114" spans="2:13" ht="45.75">
      <c r="B114" s="72">
        <v>119</v>
      </c>
      <c r="C114" s="12" t="s">
        <v>326</v>
      </c>
      <c r="D114" s="116" t="s">
        <v>346</v>
      </c>
      <c r="E114" s="103">
        <v>2011</v>
      </c>
      <c r="F114" s="104">
        <v>212134</v>
      </c>
      <c r="G114" s="10">
        <v>1</v>
      </c>
      <c r="H114" s="32">
        <v>405</v>
      </c>
      <c r="I114" s="32">
        <f t="shared" si="2"/>
        <v>405</v>
      </c>
      <c r="J114" s="32">
        <v>0</v>
      </c>
      <c r="K114" s="32">
        <f t="shared" si="3"/>
        <v>405</v>
      </c>
      <c r="L114" s="99"/>
      <c r="M114" s="73"/>
    </row>
    <row r="115" spans="2:13" ht="45.75">
      <c r="B115" s="72">
        <v>120</v>
      </c>
      <c r="C115" s="12" t="s">
        <v>326</v>
      </c>
      <c r="D115" s="116" t="s">
        <v>346</v>
      </c>
      <c r="E115" s="103">
        <v>2011</v>
      </c>
      <c r="F115" s="104">
        <v>212134</v>
      </c>
      <c r="G115" s="10">
        <v>1</v>
      </c>
      <c r="H115" s="32">
        <v>405</v>
      </c>
      <c r="I115" s="32">
        <f t="shared" si="2"/>
        <v>405</v>
      </c>
      <c r="J115" s="32">
        <v>0</v>
      </c>
      <c r="K115" s="32">
        <f t="shared" si="3"/>
        <v>405</v>
      </c>
      <c r="L115" s="99"/>
      <c r="M115" s="73"/>
    </row>
    <row r="116" spans="2:13" ht="45.75">
      <c r="B116" s="72">
        <v>121</v>
      </c>
      <c r="C116" s="12" t="s">
        <v>326</v>
      </c>
      <c r="D116" s="116" t="s">
        <v>329</v>
      </c>
      <c r="E116" s="103">
        <v>2011</v>
      </c>
      <c r="F116" s="104">
        <v>907102</v>
      </c>
      <c r="G116" s="10">
        <v>1</v>
      </c>
      <c r="H116" s="32">
        <v>140</v>
      </c>
      <c r="I116" s="32">
        <f t="shared" ref="I116:I176" si="4">G116*H116</f>
        <v>140</v>
      </c>
      <c r="J116" s="32">
        <v>0</v>
      </c>
      <c r="K116" s="32">
        <f t="shared" ref="K116:K176" si="5">I116-J116</f>
        <v>140</v>
      </c>
      <c r="L116" s="99"/>
      <c r="M116" s="73"/>
    </row>
    <row r="117" spans="2:13" ht="45.75">
      <c r="B117" s="72">
        <v>122</v>
      </c>
      <c r="C117" s="12" t="s">
        <v>326</v>
      </c>
      <c r="D117" s="116" t="s">
        <v>329</v>
      </c>
      <c r="E117" s="103">
        <v>2011</v>
      </c>
      <c r="F117" s="104">
        <v>907102</v>
      </c>
      <c r="G117" s="10">
        <v>1</v>
      </c>
      <c r="H117" s="32">
        <v>140</v>
      </c>
      <c r="I117" s="32">
        <f t="shared" si="4"/>
        <v>140</v>
      </c>
      <c r="J117" s="32">
        <v>0</v>
      </c>
      <c r="K117" s="32">
        <f t="shared" si="5"/>
        <v>140</v>
      </c>
      <c r="L117" s="99"/>
      <c r="M117" s="73"/>
    </row>
    <row r="118" spans="2:13" ht="45.75">
      <c r="B118" s="72">
        <v>123</v>
      </c>
      <c r="C118" s="12" t="s">
        <v>326</v>
      </c>
      <c r="D118" s="116" t="s">
        <v>329</v>
      </c>
      <c r="E118" s="103">
        <v>2011</v>
      </c>
      <c r="F118" s="104">
        <v>907102</v>
      </c>
      <c r="G118" s="10">
        <v>1</v>
      </c>
      <c r="H118" s="32">
        <v>140</v>
      </c>
      <c r="I118" s="32">
        <f t="shared" si="4"/>
        <v>140</v>
      </c>
      <c r="J118" s="32">
        <v>0</v>
      </c>
      <c r="K118" s="32">
        <f t="shared" si="5"/>
        <v>140</v>
      </c>
      <c r="L118" s="99"/>
      <c r="M118" s="73"/>
    </row>
    <row r="119" spans="2:13" ht="45.75">
      <c r="B119" s="72">
        <v>124</v>
      </c>
      <c r="C119" s="12" t="s">
        <v>326</v>
      </c>
      <c r="D119" s="116" t="s">
        <v>352</v>
      </c>
      <c r="E119" s="103">
        <v>2011</v>
      </c>
      <c r="F119" s="104" t="s">
        <v>366</v>
      </c>
      <c r="G119" s="10">
        <v>1</v>
      </c>
      <c r="H119" s="32">
        <v>440.88</v>
      </c>
      <c r="I119" s="32">
        <f t="shared" si="4"/>
        <v>440.88</v>
      </c>
      <c r="J119" s="32">
        <v>0</v>
      </c>
      <c r="K119" s="32">
        <f t="shared" si="5"/>
        <v>440.88</v>
      </c>
      <c r="L119" s="99"/>
      <c r="M119" s="73"/>
    </row>
    <row r="120" spans="2:13" ht="45.75">
      <c r="B120" s="72">
        <v>125</v>
      </c>
      <c r="C120" s="12" t="s">
        <v>326</v>
      </c>
      <c r="D120" s="116" t="s">
        <v>346</v>
      </c>
      <c r="E120" s="103">
        <v>2011</v>
      </c>
      <c r="F120" s="104">
        <v>212134</v>
      </c>
      <c r="G120" s="10">
        <v>1</v>
      </c>
      <c r="H120" s="32">
        <v>405</v>
      </c>
      <c r="I120" s="32">
        <f t="shared" si="4"/>
        <v>405</v>
      </c>
      <c r="J120" s="32">
        <v>0</v>
      </c>
      <c r="K120" s="32">
        <f t="shared" si="5"/>
        <v>405</v>
      </c>
      <c r="L120" s="99"/>
      <c r="M120" s="73"/>
    </row>
    <row r="121" spans="2:13" ht="45.75">
      <c r="B121" s="72">
        <v>126</v>
      </c>
      <c r="C121" s="12" t="s">
        <v>326</v>
      </c>
      <c r="D121" s="116" t="s">
        <v>344</v>
      </c>
      <c r="E121" s="103">
        <v>2011</v>
      </c>
      <c r="F121" s="104">
        <v>212126</v>
      </c>
      <c r="G121" s="10">
        <v>1</v>
      </c>
      <c r="H121" s="32">
        <v>200</v>
      </c>
      <c r="I121" s="32">
        <f t="shared" si="4"/>
        <v>200</v>
      </c>
      <c r="J121" s="32">
        <v>0</v>
      </c>
      <c r="K121" s="32">
        <f t="shared" si="5"/>
        <v>200</v>
      </c>
      <c r="L121" s="99"/>
      <c r="M121" s="73"/>
    </row>
    <row r="122" spans="2:13" ht="45.75">
      <c r="B122" s="72">
        <v>127</v>
      </c>
      <c r="C122" s="12" t="s">
        <v>326</v>
      </c>
      <c r="D122" s="116" t="s">
        <v>344</v>
      </c>
      <c r="E122" s="103">
        <v>2011</v>
      </c>
      <c r="F122" s="104" t="s">
        <v>363</v>
      </c>
      <c r="G122" s="10">
        <v>1</v>
      </c>
      <c r="H122" s="32">
        <v>260</v>
      </c>
      <c r="I122" s="32">
        <f t="shared" si="4"/>
        <v>260</v>
      </c>
      <c r="J122" s="32">
        <v>0</v>
      </c>
      <c r="K122" s="32">
        <f t="shared" si="5"/>
        <v>260</v>
      </c>
      <c r="L122" s="99"/>
      <c r="M122" s="73"/>
    </row>
    <row r="123" spans="2:13" ht="45.75">
      <c r="B123" s="72">
        <v>128</v>
      </c>
      <c r="C123" s="12" t="s">
        <v>326</v>
      </c>
      <c r="D123" s="116" t="s">
        <v>345</v>
      </c>
      <c r="E123" s="103">
        <v>2011</v>
      </c>
      <c r="F123" s="104">
        <v>212129</v>
      </c>
      <c r="G123" s="10">
        <v>1</v>
      </c>
      <c r="H123" s="32">
        <v>215</v>
      </c>
      <c r="I123" s="32">
        <f t="shared" si="4"/>
        <v>215</v>
      </c>
      <c r="J123" s="32">
        <v>0</v>
      </c>
      <c r="K123" s="32">
        <f t="shared" si="5"/>
        <v>215</v>
      </c>
      <c r="L123" s="99"/>
      <c r="M123" s="73"/>
    </row>
    <row r="124" spans="2:13" ht="45.75">
      <c r="B124" s="72">
        <v>129</v>
      </c>
      <c r="C124" s="12" t="s">
        <v>326</v>
      </c>
      <c r="D124" s="116" t="s">
        <v>329</v>
      </c>
      <c r="E124" s="103">
        <v>2011</v>
      </c>
      <c r="F124" s="104">
        <v>907102</v>
      </c>
      <c r="G124" s="10">
        <v>1</v>
      </c>
      <c r="H124" s="32">
        <v>140</v>
      </c>
      <c r="I124" s="32">
        <f t="shared" si="4"/>
        <v>140</v>
      </c>
      <c r="J124" s="32">
        <v>0</v>
      </c>
      <c r="K124" s="32">
        <f t="shared" si="5"/>
        <v>140</v>
      </c>
      <c r="L124" s="99"/>
      <c r="M124" s="73"/>
    </row>
    <row r="125" spans="2:13" ht="45.75">
      <c r="B125" s="72">
        <v>130</v>
      </c>
      <c r="C125" s="12" t="s">
        <v>326</v>
      </c>
      <c r="D125" s="116" t="s">
        <v>352</v>
      </c>
      <c r="E125" s="103">
        <v>2011</v>
      </c>
      <c r="F125" s="104" t="s">
        <v>366</v>
      </c>
      <c r="G125" s="10">
        <v>1</v>
      </c>
      <c r="H125" s="32">
        <v>440.88</v>
      </c>
      <c r="I125" s="32">
        <f t="shared" si="4"/>
        <v>440.88</v>
      </c>
      <c r="J125" s="32">
        <v>0</v>
      </c>
      <c r="K125" s="32">
        <f t="shared" si="5"/>
        <v>440.88</v>
      </c>
      <c r="L125" s="99"/>
      <c r="M125" s="73"/>
    </row>
    <row r="126" spans="2:13" ht="45.75">
      <c r="B126" s="72">
        <v>131</v>
      </c>
      <c r="C126" s="12" t="s">
        <v>326</v>
      </c>
      <c r="D126" s="116" t="s">
        <v>350</v>
      </c>
      <c r="E126" s="103">
        <v>2011</v>
      </c>
      <c r="F126" s="104">
        <v>900853</v>
      </c>
      <c r="G126" s="10">
        <v>1</v>
      </c>
      <c r="H126" s="32">
        <v>455</v>
      </c>
      <c r="I126" s="32">
        <f t="shared" si="4"/>
        <v>455</v>
      </c>
      <c r="J126" s="32">
        <v>0</v>
      </c>
      <c r="K126" s="32">
        <f t="shared" si="5"/>
        <v>455</v>
      </c>
      <c r="L126" s="99"/>
      <c r="M126" s="73"/>
    </row>
    <row r="127" spans="2:13" ht="45.75">
      <c r="B127" s="72">
        <v>132</v>
      </c>
      <c r="C127" s="12" t="s">
        <v>326</v>
      </c>
      <c r="D127" s="116" t="s">
        <v>350</v>
      </c>
      <c r="E127" s="103">
        <v>2011</v>
      </c>
      <c r="F127" s="104">
        <v>900853</v>
      </c>
      <c r="G127" s="10">
        <v>1</v>
      </c>
      <c r="H127" s="32">
        <v>455</v>
      </c>
      <c r="I127" s="32">
        <f t="shared" si="4"/>
        <v>455</v>
      </c>
      <c r="J127" s="32">
        <v>0</v>
      </c>
      <c r="K127" s="32">
        <f t="shared" si="5"/>
        <v>455</v>
      </c>
      <c r="L127" s="99"/>
      <c r="M127" s="73"/>
    </row>
    <row r="128" spans="2:13" ht="45.75">
      <c r="B128" s="72">
        <v>133</v>
      </c>
      <c r="C128" s="12" t="s">
        <v>326</v>
      </c>
      <c r="D128" s="116" t="s">
        <v>352</v>
      </c>
      <c r="E128" s="103">
        <v>2011</v>
      </c>
      <c r="F128" s="104" t="s">
        <v>366</v>
      </c>
      <c r="G128" s="10">
        <v>1</v>
      </c>
      <c r="H128" s="32">
        <v>440.88</v>
      </c>
      <c r="I128" s="32">
        <f t="shared" si="4"/>
        <v>440.88</v>
      </c>
      <c r="J128" s="32">
        <v>0</v>
      </c>
      <c r="K128" s="32">
        <f t="shared" si="5"/>
        <v>440.88</v>
      </c>
      <c r="L128" s="99"/>
      <c r="M128" s="73"/>
    </row>
    <row r="129" spans="2:13" ht="45.75">
      <c r="B129" s="72">
        <v>134</v>
      </c>
      <c r="C129" s="12" t="s">
        <v>326</v>
      </c>
      <c r="D129" s="116" t="s">
        <v>329</v>
      </c>
      <c r="E129" s="103">
        <v>2011</v>
      </c>
      <c r="F129" s="104">
        <v>907102</v>
      </c>
      <c r="G129" s="10">
        <v>1</v>
      </c>
      <c r="H129" s="32">
        <v>140</v>
      </c>
      <c r="I129" s="32">
        <f t="shared" si="4"/>
        <v>140</v>
      </c>
      <c r="J129" s="32">
        <v>0</v>
      </c>
      <c r="K129" s="32">
        <f t="shared" si="5"/>
        <v>140</v>
      </c>
      <c r="L129" s="99"/>
      <c r="M129" s="73"/>
    </row>
    <row r="130" spans="2:13" ht="45.75">
      <c r="B130" s="72">
        <v>135</v>
      </c>
      <c r="C130" s="12" t="s">
        <v>326</v>
      </c>
      <c r="D130" s="116" t="s">
        <v>346</v>
      </c>
      <c r="E130" s="103">
        <v>2011</v>
      </c>
      <c r="F130" s="104">
        <v>212134</v>
      </c>
      <c r="G130" s="10">
        <v>1</v>
      </c>
      <c r="H130" s="32">
        <v>405</v>
      </c>
      <c r="I130" s="32">
        <f t="shared" si="4"/>
        <v>405</v>
      </c>
      <c r="J130" s="32">
        <v>0</v>
      </c>
      <c r="K130" s="32">
        <f t="shared" si="5"/>
        <v>405</v>
      </c>
      <c r="L130" s="99"/>
      <c r="M130" s="73"/>
    </row>
    <row r="131" spans="2:13" ht="45.75">
      <c r="B131" s="72">
        <v>136</v>
      </c>
      <c r="C131" s="12" t="s">
        <v>326</v>
      </c>
      <c r="D131" s="116" t="s">
        <v>346</v>
      </c>
      <c r="E131" s="103">
        <v>2011</v>
      </c>
      <c r="F131" s="104">
        <v>212134</v>
      </c>
      <c r="G131" s="10">
        <v>1</v>
      </c>
      <c r="H131" s="32">
        <v>405</v>
      </c>
      <c r="I131" s="32">
        <f t="shared" si="4"/>
        <v>405</v>
      </c>
      <c r="J131" s="32">
        <v>0</v>
      </c>
      <c r="K131" s="32">
        <f t="shared" si="5"/>
        <v>405</v>
      </c>
      <c r="L131" s="99"/>
      <c r="M131" s="73"/>
    </row>
    <row r="132" spans="2:13" ht="45.75">
      <c r="B132" s="72">
        <v>137</v>
      </c>
      <c r="C132" s="12" t="s">
        <v>326</v>
      </c>
      <c r="D132" s="116" t="s">
        <v>346</v>
      </c>
      <c r="E132" s="103">
        <v>2011</v>
      </c>
      <c r="F132" s="104">
        <v>212134</v>
      </c>
      <c r="G132" s="10">
        <v>1</v>
      </c>
      <c r="H132" s="32">
        <v>405</v>
      </c>
      <c r="I132" s="32">
        <f t="shared" si="4"/>
        <v>405</v>
      </c>
      <c r="J132" s="32">
        <v>0</v>
      </c>
      <c r="K132" s="32">
        <f t="shared" si="5"/>
        <v>405</v>
      </c>
      <c r="L132" s="99"/>
      <c r="M132" s="73"/>
    </row>
    <row r="133" spans="2:13" ht="45.75">
      <c r="B133" s="72">
        <v>138</v>
      </c>
      <c r="C133" s="12" t="s">
        <v>326</v>
      </c>
      <c r="D133" s="116" t="s">
        <v>344</v>
      </c>
      <c r="E133" s="103">
        <v>2011</v>
      </c>
      <c r="F133" s="104">
        <v>212126</v>
      </c>
      <c r="G133" s="10">
        <v>1</v>
      </c>
      <c r="H133" s="32">
        <v>200</v>
      </c>
      <c r="I133" s="32">
        <f t="shared" si="4"/>
        <v>200</v>
      </c>
      <c r="J133" s="32">
        <v>0</v>
      </c>
      <c r="K133" s="32">
        <f t="shared" si="5"/>
        <v>200</v>
      </c>
      <c r="L133" s="99"/>
      <c r="M133" s="73"/>
    </row>
    <row r="134" spans="2:13" ht="45.75">
      <c r="B134" s="72">
        <v>139</v>
      </c>
      <c r="C134" s="12" t="s">
        <v>326</v>
      </c>
      <c r="D134" s="116" t="s">
        <v>344</v>
      </c>
      <c r="E134" s="103">
        <v>2011</v>
      </c>
      <c r="F134" s="104">
        <v>212126</v>
      </c>
      <c r="G134" s="10">
        <v>1</v>
      </c>
      <c r="H134" s="32">
        <v>200</v>
      </c>
      <c r="I134" s="32">
        <f t="shared" si="4"/>
        <v>200</v>
      </c>
      <c r="J134" s="32">
        <v>0</v>
      </c>
      <c r="K134" s="32">
        <f t="shared" si="5"/>
        <v>200</v>
      </c>
      <c r="L134" s="99"/>
      <c r="M134" s="73"/>
    </row>
    <row r="135" spans="2:13" ht="45.75">
      <c r="B135" s="72">
        <v>140</v>
      </c>
      <c r="C135" s="12" t="s">
        <v>326</v>
      </c>
      <c r="D135" s="116" t="s">
        <v>344</v>
      </c>
      <c r="E135" s="103">
        <v>2011</v>
      </c>
      <c r="F135" s="104">
        <v>212126</v>
      </c>
      <c r="G135" s="10">
        <v>1</v>
      </c>
      <c r="H135" s="32">
        <v>200</v>
      </c>
      <c r="I135" s="32">
        <f t="shared" si="4"/>
        <v>200</v>
      </c>
      <c r="J135" s="32">
        <v>0</v>
      </c>
      <c r="K135" s="32">
        <f t="shared" si="5"/>
        <v>200</v>
      </c>
      <c r="L135" s="99"/>
      <c r="M135" s="73"/>
    </row>
    <row r="136" spans="2:13" ht="45.75">
      <c r="B136" s="72">
        <v>141</v>
      </c>
      <c r="C136" s="12" t="s">
        <v>326</v>
      </c>
      <c r="D136" s="116" t="s">
        <v>344</v>
      </c>
      <c r="E136" s="103">
        <v>2011</v>
      </c>
      <c r="F136" s="104" t="s">
        <v>363</v>
      </c>
      <c r="G136" s="10">
        <v>1</v>
      </c>
      <c r="H136" s="32">
        <v>260</v>
      </c>
      <c r="I136" s="32">
        <f t="shared" si="4"/>
        <v>260</v>
      </c>
      <c r="J136" s="32">
        <v>0</v>
      </c>
      <c r="K136" s="32">
        <f t="shared" si="5"/>
        <v>260</v>
      </c>
      <c r="L136" s="99"/>
      <c r="M136" s="73"/>
    </row>
    <row r="137" spans="2:13" ht="45.75">
      <c r="B137" s="72">
        <v>142</v>
      </c>
      <c r="C137" s="12" t="s">
        <v>326</v>
      </c>
      <c r="D137" s="116" t="s">
        <v>344</v>
      </c>
      <c r="E137" s="103">
        <v>2011</v>
      </c>
      <c r="F137" s="104" t="s">
        <v>363</v>
      </c>
      <c r="G137" s="10">
        <v>1</v>
      </c>
      <c r="H137" s="32">
        <v>260</v>
      </c>
      <c r="I137" s="32">
        <f t="shared" si="4"/>
        <v>260</v>
      </c>
      <c r="J137" s="32">
        <v>0</v>
      </c>
      <c r="K137" s="32">
        <f t="shared" si="5"/>
        <v>260</v>
      </c>
      <c r="L137" s="99"/>
      <c r="M137" s="73"/>
    </row>
    <row r="138" spans="2:13" ht="45.75">
      <c r="B138" s="72">
        <v>143</v>
      </c>
      <c r="C138" s="12" t="s">
        <v>326</v>
      </c>
      <c r="D138" s="116" t="s">
        <v>344</v>
      </c>
      <c r="E138" s="103">
        <v>2011</v>
      </c>
      <c r="F138" s="104" t="s">
        <v>363</v>
      </c>
      <c r="G138" s="10">
        <v>1</v>
      </c>
      <c r="H138" s="32">
        <v>260</v>
      </c>
      <c r="I138" s="32">
        <f t="shared" si="4"/>
        <v>260</v>
      </c>
      <c r="J138" s="32">
        <v>0</v>
      </c>
      <c r="K138" s="32">
        <f t="shared" si="5"/>
        <v>260</v>
      </c>
      <c r="L138" s="99"/>
      <c r="M138" s="73"/>
    </row>
    <row r="139" spans="2:13" ht="45.75">
      <c r="B139" s="72">
        <v>144</v>
      </c>
      <c r="C139" s="12" t="s">
        <v>326</v>
      </c>
      <c r="D139" s="116" t="s">
        <v>345</v>
      </c>
      <c r="E139" s="103">
        <v>2011</v>
      </c>
      <c r="F139" s="104">
        <v>212129</v>
      </c>
      <c r="G139" s="10">
        <v>1</v>
      </c>
      <c r="H139" s="32">
        <v>215</v>
      </c>
      <c r="I139" s="32">
        <f t="shared" si="4"/>
        <v>215</v>
      </c>
      <c r="J139" s="32">
        <v>0</v>
      </c>
      <c r="K139" s="32">
        <f t="shared" si="5"/>
        <v>215</v>
      </c>
      <c r="L139" s="99"/>
      <c r="M139" s="73"/>
    </row>
    <row r="140" spans="2:13" ht="45.75">
      <c r="B140" s="72">
        <v>145</v>
      </c>
      <c r="C140" s="12" t="s">
        <v>326</v>
      </c>
      <c r="D140" s="116" t="s">
        <v>345</v>
      </c>
      <c r="E140" s="103">
        <v>2011</v>
      </c>
      <c r="F140" s="104">
        <v>212129</v>
      </c>
      <c r="G140" s="10">
        <v>1</v>
      </c>
      <c r="H140" s="32">
        <v>215</v>
      </c>
      <c r="I140" s="32">
        <f t="shared" si="4"/>
        <v>215</v>
      </c>
      <c r="J140" s="32">
        <v>0</v>
      </c>
      <c r="K140" s="32">
        <f t="shared" si="5"/>
        <v>215</v>
      </c>
      <c r="L140" s="99"/>
      <c r="M140" s="73"/>
    </row>
    <row r="141" spans="2:13" ht="45.75">
      <c r="B141" s="72">
        <v>146</v>
      </c>
      <c r="C141" s="12" t="s">
        <v>326</v>
      </c>
      <c r="D141" s="116" t="s">
        <v>345</v>
      </c>
      <c r="E141" s="103">
        <v>2011</v>
      </c>
      <c r="F141" s="104">
        <v>212129</v>
      </c>
      <c r="G141" s="10">
        <v>1</v>
      </c>
      <c r="H141" s="32">
        <v>215</v>
      </c>
      <c r="I141" s="32">
        <f t="shared" si="4"/>
        <v>215</v>
      </c>
      <c r="J141" s="32">
        <v>0</v>
      </c>
      <c r="K141" s="32">
        <f t="shared" si="5"/>
        <v>215</v>
      </c>
      <c r="L141" s="99"/>
      <c r="M141" s="73"/>
    </row>
    <row r="142" spans="2:13" ht="45.75">
      <c r="B142" s="72">
        <v>147</v>
      </c>
      <c r="C142" s="12" t="s">
        <v>326</v>
      </c>
      <c r="D142" s="116" t="s">
        <v>329</v>
      </c>
      <c r="E142" s="103">
        <v>2011</v>
      </c>
      <c r="F142" s="104">
        <v>907102</v>
      </c>
      <c r="G142" s="10">
        <v>1</v>
      </c>
      <c r="H142" s="32">
        <v>140</v>
      </c>
      <c r="I142" s="32">
        <f t="shared" si="4"/>
        <v>140</v>
      </c>
      <c r="J142" s="32">
        <v>0</v>
      </c>
      <c r="K142" s="32">
        <f t="shared" si="5"/>
        <v>140</v>
      </c>
      <c r="L142" s="99"/>
      <c r="M142" s="73"/>
    </row>
    <row r="143" spans="2:13" ht="45.75">
      <c r="B143" s="72">
        <v>148</v>
      </c>
      <c r="C143" s="12" t="s">
        <v>326</v>
      </c>
      <c r="D143" s="116" t="s">
        <v>329</v>
      </c>
      <c r="E143" s="103">
        <v>2011</v>
      </c>
      <c r="F143" s="104">
        <v>907102</v>
      </c>
      <c r="G143" s="10">
        <v>1</v>
      </c>
      <c r="H143" s="32">
        <v>140</v>
      </c>
      <c r="I143" s="32">
        <f t="shared" si="4"/>
        <v>140</v>
      </c>
      <c r="J143" s="32">
        <v>0</v>
      </c>
      <c r="K143" s="32">
        <f t="shared" si="5"/>
        <v>140</v>
      </c>
      <c r="L143" s="99"/>
      <c r="M143" s="73"/>
    </row>
    <row r="144" spans="2:13" ht="45.75">
      <c r="B144" s="72">
        <v>149</v>
      </c>
      <c r="C144" s="12" t="s">
        <v>326</v>
      </c>
      <c r="D144" s="116" t="s">
        <v>346</v>
      </c>
      <c r="E144" s="103">
        <v>2011</v>
      </c>
      <c r="F144" s="104">
        <v>212134</v>
      </c>
      <c r="G144" s="10">
        <v>1</v>
      </c>
      <c r="H144" s="32">
        <v>405</v>
      </c>
      <c r="I144" s="32">
        <f t="shared" si="4"/>
        <v>405</v>
      </c>
      <c r="J144" s="32">
        <v>0</v>
      </c>
      <c r="K144" s="32">
        <f t="shared" si="5"/>
        <v>405</v>
      </c>
      <c r="L144" s="99"/>
      <c r="M144" s="73"/>
    </row>
    <row r="145" spans="2:13" ht="45.75">
      <c r="B145" s="72">
        <v>150</v>
      </c>
      <c r="C145" s="12" t="s">
        <v>326</v>
      </c>
      <c r="D145" s="116" t="s">
        <v>346</v>
      </c>
      <c r="E145" s="103">
        <v>2011</v>
      </c>
      <c r="F145" s="104">
        <v>212134</v>
      </c>
      <c r="G145" s="10">
        <v>1</v>
      </c>
      <c r="H145" s="32">
        <v>405</v>
      </c>
      <c r="I145" s="32">
        <f t="shared" si="4"/>
        <v>405</v>
      </c>
      <c r="J145" s="32">
        <v>0</v>
      </c>
      <c r="K145" s="32">
        <f t="shared" si="5"/>
        <v>405</v>
      </c>
      <c r="L145" s="99"/>
      <c r="M145" s="73"/>
    </row>
    <row r="146" spans="2:13" ht="45.75">
      <c r="B146" s="72">
        <v>151</v>
      </c>
      <c r="C146" s="12" t="s">
        <v>326</v>
      </c>
      <c r="D146" s="116" t="s">
        <v>346</v>
      </c>
      <c r="E146" s="103">
        <v>2011</v>
      </c>
      <c r="F146" s="104">
        <v>212134</v>
      </c>
      <c r="G146" s="10">
        <v>1</v>
      </c>
      <c r="H146" s="32">
        <v>405</v>
      </c>
      <c r="I146" s="32">
        <f t="shared" si="4"/>
        <v>405</v>
      </c>
      <c r="J146" s="32">
        <v>0</v>
      </c>
      <c r="K146" s="32">
        <f t="shared" si="5"/>
        <v>405</v>
      </c>
      <c r="L146" s="99"/>
      <c r="M146" s="73"/>
    </row>
    <row r="147" spans="2:13" ht="45.75">
      <c r="B147" s="72">
        <v>152</v>
      </c>
      <c r="C147" s="12" t="s">
        <v>326</v>
      </c>
      <c r="D147" s="116" t="s">
        <v>344</v>
      </c>
      <c r="E147" s="103">
        <v>2011</v>
      </c>
      <c r="F147" s="104">
        <v>212126</v>
      </c>
      <c r="G147" s="10">
        <v>1</v>
      </c>
      <c r="H147" s="32">
        <v>200</v>
      </c>
      <c r="I147" s="32">
        <f t="shared" si="4"/>
        <v>200</v>
      </c>
      <c r="J147" s="32">
        <v>0</v>
      </c>
      <c r="K147" s="32">
        <f t="shared" si="5"/>
        <v>200</v>
      </c>
      <c r="L147" s="99"/>
      <c r="M147" s="73"/>
    </row>
    <row r="148" spans="2:13" ht="45.75">
      <c r="B148" s="72">
        <v>153</v>
      </c>
      <c r="C148" s="12" t="s">
        <v>326</v>
      </c>
      <c r="D148" s="116" t="s">
        <v>344</v>
      </c>
      <c r="E148" s="103">
        <v>2011</v>
      </c>
      <c r="F148" s="104">
        <v>212126</v>
      </c>
      <c r="G148" s="10">
        <v>1</v>
      </c>
      <c r="H148" s="32">
        <v>200</v>
      </c>
      <c r="I148" s="32">
        <f t="shared" si="4"/>
        <v>200</v>
      </c>
      <c r="J148" s="32">
        <v>0</v>
      </c>
      <c r="K148" s="32">
        <f t="shared" si="5"/>
        <v>200</v>
      </c>
      <c r="L148" s="99"/>
      <c r="M148" s="73"/>
    </row>
    <row r="149" spans="2:13" ht="45.75">
      <c r="B149" s="72">
        <v>154</v>
      </c>
      <c r="C149" s="12" t="s">
        <v>326</v>
      </c>
      <c r="D149" s="116" t="s">
        <v>344</v>
      </c>
      <c r="E149" s="103">
        <v>2011</v>
      </c>
      <c r="F149" s="104" t="s">
        <v>363</v>
      </c>
      <c r="G149" s="10">
        <v>1</v>
      </c>
      <c r="H149" s="32">
        <v>260</v>
      </c>
      <c r="I149" s="32">
        <f t="shared" si="4"/>
        <v>260</v>
      </c>
      <c r="J149" s="32">
        <v>0</v>
      </c>
      <c r="K149" s="32">
        <f t="shared" si="5"/>
        <v>260</v>
      </c>
      <c r="L149" s="99"/>
      <c r="M149" s="73"/>
    </row>
    <row r="150" spans="2:13" ht="45.75">
      <c r="B150" s="72">
        <v>155</v>
      </c>
      <c r="C150" s="12" t="s">
        <v>326</v>
      </c>
      <c r="D150" s="116" t="s">
        <v>344</v>
      </c>
      <c r="E150" s="103">
        <v>2011</v>
      </c>
      <c r="F150" s="104" t="s">
        <v>363</v>
      </c>
      <c r="G150" s="10">
        <v>1</v>
      </c>
      <c r="H150" s="32">
        <v>260</v>
      </c>
      <c r="I150" s="32">
        <f t="shared" si="4"/>
        <v>260</v>
      </c>
      <c r="J150" s="32">
        <v>0</v>
      </c>
      <c r="K150" s="32">
        <f t="shared" si="5"/>
        <v>260</v>
      </c>
      <c r="L150" s="99"/>
      <c r="M150" s="73"/>
    </row>
    <row r="151" spans="2:13" ht="45.75">
      <c r="B151" s="72">
        <v>156</v>
      </c>
      <c r="C151" s="12" t="s">
        <v>326</v>
      </c>
      <c r="D151" s="116" t="s">
        <v>345</v>
      </c>
      <c r="E151" s="103">
        <v>2011</v>
      </c>
      <c r="F151" s="104">
        <v>212129</v>
      </c>
      <c r="G151" s="10">
        <v>1</v>
      </c>
      <c r="H151" s="32">
        <v>215</v>
      </c>
      <c r="I151" s="32">
        <f t="shared" si="4"/>
        <v>215</v>
      </c>
      <c r="J151" s="32">
        <v>0</v>
      </c>
      <c r="K151" s="32">
        <f t="shared" si="5"/>
        <v>215</v>
      </c>
      <c r="L151" s="99"/>
      <c r="M151" s="73"/>
    </row>
    <row r="152" spans="2:13" ht="45.75">
      <c r="B152" s="72">
        <v>157</v>
      </c>
      <c r="C152" s="12" t="s">
        <v>326</v>
      </c>
      <c r="D152" s="116" t="s">
        <v>345</v>
      </c>
      <c r="E152" s="103">
        <v>2011</v>
      </c>
      <c r="F152" s="104">
        <v>212129</v>
      </c>
      <c r="G152" s="10">
        <v>1</v>
      </c>
      <c r="H152" s="32">
        <v>215</v>
      </c>
      <c r="I152" s="32">
        <f t="shared" si="4"/>
        <v>215</v>
      </c>
      <c r="J152" s="32">
        <v>0</v>
      </c>
      <c r="K152" s="32">
        <f t="shared" si="5"/>
        <v>215</v>
      </c>
      <c r="L152" s="99"/>
      <c r="M152" s="73"/>
    </row>
    <row r="153" spans="2:13" ht="45.75">
      <c r="B153" s="72">
        <v>158</v>
      </c>
      <c r="C153" s="12" t="s">
        <v>326</v>
      </c>
      <c r="D153" s="116" t="s">
        <v>329</v>
      </c>
      <c r="E153" s="103">
        <v>2011</v>
      </c>
      <c r="F153" s="104">
        <v>907102</v>
      </c>
      <c r="G153" s="10">
        <v>1</v>
      </c>
      <c r="H153" s="32">
        <v>140</v>
      </c>
      <c r="I153" s="32">
        <f t="shared" si="4"/>
        <v>140</v>
      </c>
      <c r="J153" s="32">
        <v>0</v>
      </c>
      <c r="K153" s="32">
        <f t="shared" si="5"/>
        <v>140</v>
      </c>
      <c r="L153" s="99"/>
      <c r="M153" s="73"/>
    </row>
    <row r="154" spans="2:13" ht="45.75">
      <c r="B154" s="72">
        <v>159</v>
      </c>
      <c r="C154" s="12" t="s">
        <v>326</v>
      </c>
      <c r="D154" s="116" t="s">
        <v>352</v>
      </c>
      <c r="E154" s="103">
        <v>2011</v>
      </c>
      <c r="F154" s="104" t="s">
        <v>366</v>
      </c>
      <c r="G154" s="10">
        <v>1</v>
      </c>
      <c r="H154" s="32">
        <v>440.88</v>
      </c>
      <c r="I154" s="32">
        <f t="shared" si="4"/>
        <v>440.88</v>
      </c>
      <c r="J154" s="32">
        <v>0</v>
      </c>
      <c r="K154" s="32">
        <f t="shared" si="5"/>
        <v>440.88</v>
      </c>
      <c r="L154" s="99"/>
      <c r="M154" s="73"/>
    </row>
    <row r="155" spans="2:13" ht="45.75">
      <c r="B155" s="72">
        <v>160</v>
      </c>
      <c r="C155" s="12" t="s">
        <v>326</v>
      </c>
      <c r="D155" s="116" t="s">
        <v>346</v>
      </c>
      <c r="E155" s="103">
        <v>2011</v>
      </c>
      <c r="F155" s="104">
        <v>212134</v>
      </c>
      <c r="G155" s="10">
        <v>1</v>
      </c>
      <c r="H155" s="32">
        <v>405</v>
      </c>
      <c r="I155" s="32">
        <f t="shared" si="4"/>
        <v>405</v>
      </c>
      <c r="J155" s="32">
        <v>0</v>
      </c>
      <c r="K155" s="32">
        <f t="shared" si="5"/>
        <v>405</v>
      </c>
      <c r="L155" s="99"/>
      <c r="M155" s="73"/>
    </row>
    <row r="156" spans="2:13" ht="45.75">
      <c r="B156" s="72">
        <v>161</v>
      </c>
      <c r="C156" s="12" t="s">
        <v>326</v>
      </c>
      <c r="D156" s="116" t="s">
        <v>344</v>
      </c>
      <c r="E156" s="103">
        <v>2011</v>
      </c>
      <c r="F156" s="104">
        <v>212126</v>
      </c>
      <c r="G156" s="10">
        <v>1</v>
      </c>
      <c r="H156" s="32">
        <v>200</v>
      </c>
      <c r="I156" s="32">
        <f t="shared" si="4"/>
        <v>200</v>
      </c>
      <c r="J156" s="32">
        <v>0</v>
      </c>
      <c r="K156" s="32">
        <f t="shared" si="5"/>
        <v>200</v>
      </c>
      <c r="L156" s="99"/>
      <c r="M156" s="73"/>
    </row>
    <row r="157" spans="2:13" ht="45.75">
      <c r="B157" s="72">
        <v>162</v>
      </c>
      <c r="C157" s="12" t="s">
        <v>326</v>
      </c>
      <c r="D157" s="116" t="s">
        <v>344</v>
      </c>
      <c r="E157" s="103">
        <v>2011</v>
      </c>
      <c r="F157" s="104" t="s">
        <v>363</v>
      </c>
      <c r="G157" s="10">
        <v>1</v>
      </c>
      <c r="H157" s="32">
        <v>260</v>
      </c>
      <c r="I157" s="32">
        <f t="shared" si="4"/>
        <v>260</v>
      </c>
      <c r="J157" s="32">
        <v>0</v>
      </c>
      <c r="K157" s="32">
        <f t="shared" si="5"/>
        <v>260</v>
      </c>
      <c r="L157" s="99"/>
      <c r="M157" s="73"/>
    </row>
    <row r="158" spans="2:13" ht="45.75">
      <c r="B158" s="72">
        <v>163</v>
      </c>
      <c r="C158" s="12" t="s">
        <v>326</v>
      </c>
      <c r="D158" s="116" t="s">
        <v>345</v>
      </c>
      <c r="E158" s="103">
        <v>2011</v>
      </c>
      <c r="F158" s="104">
        <v>212129</v>
      </c>
      <c r="G158" s="10">
        <v>1</v>
      </c>
      <c r="H158" s="32">
        <v>215</v>
      </c>
      <c r="I158" s="32">
        <f t="shared" si="4"/>
        <v>215</v>
      </c>
      <c r="J158" s="32">
        <v>0</v>
      </c>
      <c r="K158" s="32">
        <f t="shared" si="5"/>
        <v>215</v>
      </c>
      <c r="L158" s="99"/>
      <c r="M158" s="73"/>
    </row>
    <row r="159" spans="2:13" ht="45.75">
      <c r="B159" s="72">
        <v>164</v>
      </c>
      <c r="C159" s="12" t="s">
        <v>326</v>
      </c>
      <c r="D159" s="116" t="s">
        <v>329</v>
      </c>
      <c r="E159" s="103">
        <v>2011</v>
      </c>
      <c r="F159" s="104">
        <v>907102</v>
      </c>
      <c r="G159" s="10">
        <v>1</v>
      </c>
      <c r="H159" s="32">
        <v>140</v>
      </c>
      <c r="I159" s="32">
        <f t="shared" si="4"/>
        <v>140</v>
      </c>
      <c r="J159" s="32">
        <v>0</v>
      </c>
      <c r="K159" s="32">
        <f t="shared" si="5"/>
        <v>140</v>
      </c>
      <c r="L159" s="99"/>
      <c r="M159" s="73"/>
    </row>
    <row r="160" spans="2:13" ht="45.75">
      <c r="B160" s="72">
        <v>167</v>
      </c>
      <c r="C160" s="12" t="s">
        <v>326</v>
      </c>
      <c r="D160" s="116" t="s">
        <v>353</v>
      </c>
      <c r="E160" s="103">
        <v>2011</v>
      </c>
      <c r="F160" s="104" t="s">
        <v>353</v>
      </c>
      <c r="G160" s="10">
        <v>1</v>
      </c>
      <c r="H160" s="32">
        <v>347.36</v>
      </c>
      <c r="I160" s="32">
        <f t="shared" si="4"/>
        <v>347.36</v>
      </c>
      <c r="J160" s="32">
        <v>0</v>
      </c>
      <c r="K160" s="32">
        <f t="shared" si="5"/>
        <v>347.36</v>
      </c>
      <c r="L160" s="99"/>
      <c r="M160" s="73"/>
    </row>
    <row r="161" spans="2:13" ht="45.75">
      <c r="B161" s="72">
        <v>168</v>
      </c>
      <c r="C161" s="12" t="s">
        <v>326</v>
      </c>
      <c r="D161" s="116" t="s">
        <v>353</v>
      </c>
      <c r="E161" s="103">
        <v>2011</v>
      </c>
      <c r="F161" s="104" t="s">
        <v>353</v>
      </c>
      <c r="G161" s="10">
        <v>1</v>
      </c>
      <c r="H161" s="32">
        <v>347.36</v>
      </c>
      <c r="I161" s="32">
        <f t="shared" si="4"/>
        <v>347.36</v>
      </c>
      <c r="J161" s="32">
        <v>0</v>
      </c>
      <c r="K161" s="32">
        <f t="shared" si="5"/>
        <v>347.36</v>
      </c>
      <c r="L161" s="99"/>
      <c r="M161" s="73"/>
    </row>
    <row r="162" spans="2:13" ht="45.75">
      <c r="B162" s="72">
        <v>3</v>
      </c>
      <c r="C162" s="12" t="s">
        <v>326</v>
      </c>
      <c r="D162" s="115" t="s">
        <v>330</v>
      </c>
      <c r="E162" s="103">
        <v>2006</v>
      </c>
      <c r="F162" s="105"/>
      <c r="G162" s="10">
        <v>1</v>
      </c>
      <c r="H162" s="32">
        <v>700</v>
      </c>
      <c r="I162" s="32">
        <f t="shared" ref="I162:I171" si="6">G162*H162</f>
        <v>700</v>
      </c>
      <c r="J162" s="32">
        <f>645.4+2</f>
        <v>647.4</v>
      </c>
      <c r="K162" s="32">
        <f t="shared" ref="K162:K171" si="7">I162-J162</f>
        <v>52.600000000000023</v>
      </c>
      <c r="L162" s="99"/>
      <c r="M162" s="73"/>
    </row>
    <row r="163" spans="2:13" ht="45.75">
      <c r="B163" s="72">
        <v>7</v>
      </c>
      <c r="C163" s="12" t="s">
        <v>326</v>
      </c>
      <c r="D163" s="115" t="s">
        <v>331</v>
      </c>
      <c r="E163" s="103">
        <v>2011</v>
      </c>
      <c r="F163" s="105" t="s">
        <v>370</v>
      </c>
      <c r="G163" s="10">
        <v>1</v>
      </c>
      <c r="H163" s="32">
        <v>16459</v>
      </c>
      <c r="I163" s="32">
        <f t="shared" si="6"/>
        <v>16459</v>
      </c>
      <c r="J163" s="32">
        <f>12541.758+330</f>
        <v>12871.758</v>
      </c>
      <c r="K163" s="32">
        <f t="shared" si="7"/>
        <v>3587.2420000000002</v>
      </c>
      <c r="L163" s="99"/>
      <c r="M163" s="73"/>
    </row>
    <row r="164" spans="2:13" ht="45.75">
      <c r="B164" s="72">
        <v>9</v>
      </c>
      <c r="C164" s="12" t="s">
        <v>326</v>
      </c>
      <c r="D164" s="115" t="s">
        <v>333</v>
      </c>
      <c r="E164" s="103">
        <v>2005</v>
      </c>
      <c r="F164" s="105"/>
      <c r="G164" s="10">
        <v>1</v>
      </c>
      <c r="H164" s="32">
        <v>600</v>
      </c>
      <c r="I164" s="32">
        <f t="shared" si="6"/>
        <v>600</v>
      </c>
      <c r="J164" s="32">
        <v>600</v>
      </c>
      <c r="K164" s="32">
        <f t="shared" si="7"/>
        <v>0</v>
      </c>
      <c r="L164" s="99"/>
      <c r="M164" s="73"/>
    </row>
    <row r="165" spans="2:13" ht="45.75">
      <c r="B165" s="72">
        <v>28</v>
      </c>
      <c r="C165" s="12" t="s">
        <v>326</v>
      </c>
      <c r="D165" s="115" t="s">
        <v>337</v>
      </c>
      <c r="E165" s="103">
        <v>2012</v>
      </c>
      <c r="F165" s="106"/>
      <c r="G165" s="10">
        <v>1</v>
      </c>
      <c r="H165" s="32">
        <v>4690</v>
      </c>
      <c r="I165" s="32">
        <f t="shared" si="6"/>
        <v>4690</v>
      </c>
      <c r="J165" s="32">
        <f>2814+117</f>
        <v>2931</v>
      </c>
      <c r="K165" s="32">
        <f t="shared" si="7"/>
        <v>1759</v>
      </c>
      <c r="L165" s="99"/>
      <c r="M165" s="73"/>
    </row>
    <row r="166" spans="2:13" ht="45.75">
      <c r="B166" s="72">
        <v>31</v>
      </c>
      <c r="C166" s="12" t="s">
        <v>326</v>
      </c>
      <c r="D166" s="115" t="s">
        <v>340</v>
      </c>
      <c r="E166" s="103">
        <v>2012</v>
      </c>
      <c r="F166" s="106"/>
      <c r="G166" s="10">
        <v>1</v>
      </c>
      <c r="H166" s="32">
        <v>2789</v>
      </c>
      <c r="I166" s="32">
        <f t="shared" si="6"/>
        <v>2789</v>
      </c>
      <c r="J166" s="32">
        <f>1673.4+70</f>
        <v>1743.4</v>
      </c>
      <c r="K166" s="32">
        <f t="shared" si="7"/>
        <v>1045.5999999999999</v>
      </c>
      <c r="L166" s="99"/>
      <c r="M166" s="73"/>
    </row>
    <row r="167" spans="2:13" ht="45.75">
      <c r="B167" s="72">
        <v>33</v>
      </c>
      <c r="C167" s="12" t="s">
        <v>326</v>
      </c>
      <c r="D167" s="115" t="s">
        <v>342</v>
      </c>
      <c r="E167" s="103">
        <v>2012</v>
      </c>
      <c r="F167" s="106"/>
      <c r="G167" s="10">
        <v>1</v>
      </c>
      <c r="H167" s="32">
        <v>1150</v>
      </c>
      <c r="I167" s="32">
        <f t="shared" si="6"/>
        <v>1150</v>
      </c>
      <c r="J167" s="32">
        <f>690+29</f>
        <v>719</v>
      </c>
      <c r="K167" s="32">
        <f t="shared" si="7"/>
        <v>431</v>
      </c>
      <c r="L167" s="99"/>
      <c r="M167" s="73"/>
    </row>
    <row r="168" spans="2:13" ht="45.75">
      <c r="B168" s="72">
        <v>63</v>
      </c>
      <c r="C168" s="12" t="s">
        <v>326</v>
      </c>
      <c r="D168" s="116" t="s">
        <v>347</v>
      </c>
      <c r="E168" s="103">
        <v>2011</v>
      </c>
      <c r="F168" s="104" t="s">
        <v>364</v>
      </c>
      <c r="G168" s="10">
        <v>1</v>
      </c>
      <c r="H168" s="32">
        <v>2700.39</v>
      </c>
      <c r="I168" s="32">
        <f t="shared" si="6"/>
        <v>2700.39</v>
      </c>
      <c r="J168" s="32">
        <v>2700.39</v>
      </c>
      <c r="K168" s="32">
        <f t="shared" si="7"/>
        <v>0</v>
      </c>
      <c r="L168" s="99"/>
      <c r="M168" s="73"/>
    </row>
    <row r="169" spans="2:13" ht="45.75">
      <c r="B169" s="72">
        <v>64</v>
      </c>
      <c r="C169" s="12" t="s">
        <v>326</v>
      </c>
      <c r="D169" s="116" t="s">
        <v>348</v>
      </c>
      <c r="E169" s="103">
        <v>2011</v>
      </c>
      <c r="F169" s="104" t="s">
        <v>365</v>
      </c>
      <c r="G169" s="10">
        <v>1</v>
      </c>
      <c r="H169" s="32">
        <v>1800</v>
      </c>
      <c r="I169" s="32">
        <f t="shared" si="6"/>
        <v>1800</v>
      </c>
      <c r="J169" s="32">
        <f>1440+45</f>
        <v>1485</v>
      </c>
      <c r="K169" s="32">
        <f t="shared" si="7"/>
        <v>315</v>
      </c>
      <c r="L169" s="99"/>
      <c r="M169" s="73"/>
    </row>
    <row r="170" spans="2:13" ht="45.75">
      <c r="B170" s="72">
        <v>65</v>
      </c>
      <c r="C170" s="12" t="s">
        <v>326</v>
      </c>
      <c r="D170" s="116" t="s">
        <v>349</v>
      </c>
      <c r="E170" s="103">
        <v>2011</v>
      </c>
      <c r="F170" s="104">
        <v>900855</v>
      </c>
      <c r="G170" s="10">
        <v>1</v>
      </c>
      <c r="H170" s="32">
        <v>810</v>
      </c>
      <c r="I170" s="32">
        <f t="shared" si="6"/>
        <v>810</v>
      </c>
      <c r="J170" s="32">
        <f>648+20</f>
        <v>668</v>
      </c>
      <c r="K170" s="32">
        <f t="shared" si="7"/>
        <v>142</v>
      </c>
      <c r="L170" s="99"/>
      <c r="M170" s="73"/>
    </row>
    <row r="171" spans="2:13" ht="45.75">
      <c r="B171" s="72">
        <v>66</v>
      </c>
      <c r="C171" s="12" t="s">
        <v>326</v>
      </c>
      <c r="D171" s="116" t="s">
        <v>349</v>
      </c>
      <c r="E171" s="103">
        <v>2011</v>
      </c>
      <c r="F171" s="104">
        <v>900855</v>
      </c>
      <c r="G171" s="10">
        <v>1</v>
      </c>
      <c r="H171" s="32">
        <v>810</v>
      </c>
      <c r="I171" s="32">
        <f t="shared" si="6"/>
        <v>810</v>
      </c>
      <c r="J171" s="32">
        <f>648+20</f>
        <v>668</v>
      </c>
      <c r="K171" s="32">
        <f t="shared" si="7"/>
        <v>142</v>
      </c>
      <c r="L171" s="99"/>
      <c r="M171" s="73"/>
    </row>
    <row r="172" spans="2:13" ht="45.75">
      <c r="B172" s="72">
        <v>171</v>
      </c>
      <c r="C172" s="12" t="s">
        <v>326</v>
      </c>
      <c r="D172" s="117" t="s">
        <v>354</v>
      </c>
      <c r="E172" s="103">
        <v>2009</v>
      </c>
      <c r="F172" s="109"/>
      <c r="G172" s="10">
        <v>1</v>
      </c>
      <c r="H172" s="32">
        <v>2757.14</v>
      </c>
      <c r="I172" s="32">
        <f t="shared" si="4"/>
        <v>2757.14</v>
      </c>
      <c r="J172" s="32">
        <v>2757.14</v>
      </c>
      <c r="K172" s="32">
        <f t="shared" si="5"/>
        <v>0</v>
      </c>
      <c r="L172" s="99"/>
      <c r="M172" s="73"/>
    </row>
    <row r="173" spans="2:13" ht="45.75">
      <c r="B173" s="72">
        <v>172</v>
      </c>
      <c r="C173" s="12" t="s">
        <v>326</v>
      </c>
      <c r="D173" s="117" t="s">
        <v>354</v>
      </c>
      <c r="E173" s="103">
        <v>2009</v>
      </c>
      <c r="F173" s="109"/>
      <c r="G173" s="10">
        <v>1</v>
      </c>
      <c r="H173" s="32">
        <v>2657.92</v>
      </c>
      <c r="I173" s="32">
        <f t="shared" si="4"/>
        <v>2657.92</v>
      </c>
      <c r="J173" s="32">
        <v>2657.92</v>
      </c>
      <c r="K173" s="32">
        <f t="shared" si="5"/>
        <v>0</v>
      </c>
      <c r="L173" s="99"/>
      <c r="M173" s="73"/>
    </row>
    <row r="174" spans="2:13" ht="45.75">
      <c r="B174" s="72">
        <v>178</v>
      </c>
      <c r="C174" s="12" t="s">
        <v>326</v>
      </c>
      <c r="D174" s="118" t="s">
        <v>247</v>
      </c>
      <c r="E174" s="103">
        <v>2014</v>
      </c>
      <c r="F174" s="112"/>
      <c r="G174" s="10">
        <v>13</v>
      </c>
      <c r="H174" s="32">
        <v>1050</v>
      </c>
      <c r="I174" s="32">
        <f t="shared" si="4"/>
        <v>13650</v>
      </c>
      <c r="J174" s="32">
        <f>2184+273</f>
        <v>2457</v>
      </c>
      <c r="K174" s="32">
        <f t="shared" si="5"/>
        <v>11193</v>
      </c>
      <c r="L174" s="99"/>
      <c r="M174" s="73"/>
    </row>
    <row r="175" spans="2:13" ht="45.75">
      <c r="B175" s="72">
        <v>179</v>
      </c>
      <c r="C175" s="12" t="s">
        <v>326</v>
      </c>
      <c r="D175" s="119" t="s">
        <v>355</v>
      </c>
      <c r="E175" s="103">
        <v>2014</v>
      </c>
      <c r="F175" s="112"/>
      <c r="G175" s="10">
        <v>2</v>
      </c>
      <c r="H175" s="32">
        <v>945</v>
      </c>
      <c r="I175" s="32">
        <f t="shared" si="4"/>
        <v>1890</v>
      </c>
      <c r="J175" s="32">
        <f>302.4+19</f>
        <v>321.39999999999998</v>
      </c>
      <c r="K175" s="32">
        <f t="shared" si="5"/>
        <v>1568.6</v>
      </c>
      <c r="L175" s="99"/>
      <c r="M175" s="73"/>
    </row>
    <row r="176" spans="2:13" ht="45.75">
      <c r="B176" s="72">
        <v>180</v>
      </c>
      <c r="C176" s="12" t="s">
        <v>326</v>
      </c>
      <c r="D176" s="119" t="s">
        <v>356</v>
      </c>
      <c r="E176" s="103">
        <v>2014</v>
      </c>
      <c r="F176" s="112"/>
      <c r="G176" s="10">
        <v>7</v>
      </c>
      <c r="H176" s="32">
        <v>530</v>
      </c>
      <c r="I176" s="32">
        <f t="shared" si="4"/>
        <v>3710</v>
      </c>
      <c r="J176" s="32">
        <f>593.6+11</f>
        <v>604.6</v>
      </c>
      <c r="K176" s="32">
        <f t="shared" si="5"/>
        <v>3105.4</v>
      </c>
      <c r="L176" s="99"/>
      <c r="M176" s="73"/>
    </row>
    <row r="177" spans="2:15" ht="45.75">
      <c r="B177" s="72">
        <v>199</v>
      </c>
      <c r="C177" s="12" t="s">
        <v>326</v>
      </c>
      <c r="D177" s="116" t="s">
        <v>357</v>
      </c>
      <c r="E177" s="112">
        <v>2010</v>
      </c>
      <c r="F177" s="108" t="s">
        <v>367</v>
      </c>
      <c r="G177" s="10">
        <v>1</v>
      </c>
      <c r="H177" s="32">
        <v>14500</v>
      </c>
      <c r="I177" s="32">
        <v>14500</v>
      </c>
      <c r="J177" s="32">
        <v>0</v>
      </c>
      <c r="K177" s="32">
        <v>14500</v>
      </c>
      <c r="L177" s="99"/>
      <c r="M177" s="73"/>
    </row>
    <row r="178" spans="2:15" ht="45.75">
      <c r="B178" s="72">
        <v>200</v>
      </c>
      <c r="C178" s="12" t="s">
        <v>326</v>
      </c>
      <c r="D178" s="115" t="s">
        <v>358</v>
      </c>
      <c r="E178" s="112">
        <v>2012</v>
      </c>
      <c r="F178" s="106"/>
      <c r="G178" s="10">
        <v>1</v>
      </c>
      <c r="H178" s="32">
        <v>32155</v>
      </c>
      <c r="I178" s="32">
        <f t="shared" ref="I178:I181" si="8">G178*H178</f>
        <v>32155</v>
      </c>
      <c r="J178" s="32">
        <f>20064.72+900</f>
        <v>20964.72</v>
      </c>
      <c r="K178" s="32">
        <f t="shared" ref="K178:K181" si="9">I178-J178</f>
        <v>11190.279999999999</v>
      </c>
      <c r="L178" s="99"/>
      <c r="M178" s="73"/>
    </row>
    <row r="179" spans="2:15" ht="45.75">
      <c r="B179" s="72">
        <v>201</v>
      </c>
      <c r="C179" s="12" t="s">
        <v>326</v>
      </c>
      <c r="D179" s="118" t="s">
        <v>359</v>
      </c>
      <c r="E179" s="111">
        <v>2010</v>
      </c>
      <c r="F179" s="110"/>
      <c r="G179" s="10">
        <v>1</v>
      </c>
      <c r="H179" s="32">
        <v>20200</v>
      </c>
      <c r="I179" s="32">
        <f t="shared" si="8"/>
        <v>20200</v>
      </c>
      <c r="J179" s="32">
        <f>16474.08+2841.25+566</f>
        <v>19881.330000000002</v>
      </c>
      <c r="K179" s="32">
        <f t="shared" si="9"/>
        <v>318.66999999999825</v>
      </c>
      <c r="L179" s="99"/>
      <c r="M179" s="73"/>
    </row>
    <row r="180" spans="2:15" ht="45.75">
      <c r="B180" s="72">
        <v>202</v>
      </c>
      <c r="C180" s="12" t="s">
        <v>326</v>
      </c>
      <c r="D180" s="118" t="s">
        <v>360</v>
      </c>
      <c r="E180" s="111" t="s">
        <v>369</v>
      </c>
      <c r="F180" s="110"/>
      <c r="G180" s="10">
        <v>1</v>
      </c>
      <c r="H180" s="32">
        <v>12925.64</v>
      </c>
      <c r="I180" s="32">
        <f t="shared" si="8"/>
        <v>12925.64</v>
      </c>
      <c r="J180" s="32">
        <f>2895.34336+362</f>
        <v>3257.3433599999998</v>
      </c>
      <c r="K180" s="32">
        <f t="shared" si="9"/>
        <v>9668.2966400000005</v>
      </c>
      <c r="L180" s="99"/>
      <c r="M180" s="73"/>
      <c r="O180" s="129"/>
    </row>
    <row r="181" spans="2:15" ht="45.75">
      <c r="B181" s="72">
        <v>203</v>
      </c>
      <c r="C181" s="12" t="s">
        <v>326</v>
      </c>
      <c r="D181" s="118" t="s">
        <v>361</v>
      </c>
      <c r="E181" s="111" t="s">
        <v>369</v>
      </c>
      <c r="F181" s="110"/>
      <c r="G181" s="10">
        <v>1</v>
      </c>
      <c r="H181" s="32">
        <v>12925.64</v>
      </c>
      <c r="I181" s="32">
        <f t="shared" si="8"/>
        <v>12925.64</v>
      </c>
      <c r="J181" s="32">
        <f>2895.34336+362</f>
        <v>3257.3433599999998</v>
      </c>
      <c r="K181" s="32">
        <f t="shared" si="9"/>
        <v>9668.2966400000005</v>
      </c>
      <c r="L181" s="99"/>
      <c r="M181" s="73"/>
    </row>
    <row r="182" spans="2:15" ht="46.5" thickBot="1">
      <c r="B182" s="102">
        <v>204</v>
      </c>
      <c r="C182" s="74" t="s">
        <v>326</v>
      </c>
      <c r="D182" s="125" t="s">
        <v>362</v>
      </c>
      <c r="E182" s="126">
        <v>2010</v>
      </c>
      <c r="F182" s="127" t="s">
        <v>368</v>
      </c>
      <c r="G182" s="128">
        <v>1</v>
      </c>
      <c r="H182" s="77">
        <v>25500</v>
      </c>
      <c r="I182" s="77">
        <v>25500</v>
      </c>
      <c r="J182" s="77">
        <v>0</v>
      </c>
      <c r="K182" s="77">
        <v>25500</v>
      </c>
      <c r="L182" s="75"/>
      <c r="M182" s="78"/>
    </row>
    <row r="183" spans="2:15" ht="15.75" thickBot="1">
      <c r="B183" s="42"/>
      <c r="C183" s="43" t="s">
        <v>283</v>
      </c>
      <c r="D183" s="44"/>
      <c r="E183" s="45"/>
      <c r="F183" s="46"/>
      <c r="G183" s="45"/>
      <c r="H183" s="47"/>
      <c r="I183" s="56">
        <f>SUM(I6:I182)</f>
        <v>212294.73000000004</v>
      </c>
      <c r="J183" s="56">
        <f t="shared" ref="J183:K183" si="10">SUM(J6:J182)</f>
        <v>81192.744720000002</v>
      </c>
      <c r="K183" s="56">
        <f t="shared" si="10"/>
        <v>131101.98528000002</v>
      </c>
      <c r="L183" s="48"/>
      <c r="M183" s="49"/>
    </row>
  </sheetData>
  <mergeCells count="1">
    <mergeCell ref="B2:M2"/>
  </mergeCells>
  <pageMargins left="0.7" right="0.7" top="0.75" bottom="0.75" header="0.3" footer="0.3"/>
  <ignoredErrors>
    <ignoredError sqref="J183" formulaRange="1"/>
    <ignoredError sqref="E180:E1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HIV</vt:lpstr>
      <vt:lpstr>TB</vt:lpstr>
      <vt:lpstr>NCDC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2016-04-13T11:13:23Z</cp:lastPrinted>
  <dcterms:created xsi:type="dcterms:W3CDTF">2016-03-29T07:16:14Z</dcterms:created>
  <dcterms:modified xsi:type="dcterms:W3CDTF">2016-05-30T10:25:57Z</dcterms:modified>
</cp:coreProperties>
</file>